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D:\SPMB-PPDB\Template Simulasi Seleksi\2 Jalur Afirmasi\"/>
    </mc:Choice>
  </mc:AlternateContent>
  <xr:revisionPtr revIDLastSave="0" documentId="13_ncr:1_{43715FB3-D80A-4D9A-9EAD-4C66212C0457}" xr6:coauthVersionLast="47" xr6:coauthVersionMax="47" xr10:uidLastSave="{00000000-0000-0000-0000-000000000000}"/>
  <bookViews>
    <workbookView xWindow="-110" yWindow="-110" windowWidth="19420" windowHeight="10300" tabRatio="625" xr2:uid="{00000000-000D-0000-FFFF-FFFF00000000}"/>
  </bookViews>
  <sheets>
    <sheet name="Informasi" sheetId="4" r:id="rId1"/>
    <sheet name="Hitung Kuota Per Jalur" sheetId="5" r:id="rId2"/>
    <sheet name="Referensi" sheetId="7" r:id="rId3"/>
    <sheet name="Lembar Kerja Seleksi" sheetId="6" r:id="rId4"/>
    <sheet name="Hasil Seleksi" sheetId="8" r:id="rId5"/>
  </sheets>
  <definedNames>
    <definedName name="_xlnm._FilterDatabase" localSheetId="4" hidden="1">'Hasil Seleksi'!$A$11:$L$73</definedName>
    <definedName name="_xlnm._FilterDatabase" localSheetId="3" hidden="1">'Lembar Kerja Seleksi'!$A$13:$O$75</definedName>
    <definedName name="_xlnm.Print_Area" localSheetId="4">'Hasil Seleksi'!$A$1:$H$86</definedName>
    <definedName name="_xlnm.Print_Area" localSheetId="3">'Lembar Kerja Seleksi'!$A$1:$K$89</definedName>
    <definedName name="_xlnm.Print_Titles" localSheetId="4">'Hasil Seleksi'!$10:$12</definedName>
    <definedName name="_xlnm.Print_Titles" localSheetId="3">'Lembar Kerja Seleksi'!$12:$14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5" i="6" l="1"/>
  <c r="F15" i="6"/>
  <c r="I15" i="6" l="1"/>
  <c r="F16" i="6" l="1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46" i="6"/>
  <c r="F47" i="6"/>
  <c r="F48" i="6"/>
  <c r="F49" i="6"/>
  <c r="F50" i="6"/>
  <c r="F51" i="6"/>
  <c r="F52" i="6"/>
  <c r="F53" i="6"/>
  <c r="F54" i="6"/>
  <c r="F55" i="6"/>
  <c r="F56" i="6"/>
  <c r="F57" i="6"/>
  <c r="F58" i="6"/>
  <c r="F59" i="6"/>
  <c r="F60" i="6"/>
  <c r="F61" i="6"/>
  <c r="F62" i="6"/>
  <c r="F63" i="6"/>
  <c r="F64" i="6"/>
  <c r="F65" i="6"/>
  <c r="F66" i="6"/>
  <c r="F67" i="6"/>
  <c r="F68" i="6"/>
  <c r="F69" i="6"/>
  <c r="F70" i="6"/>
  <c r="F71" i="6"/>
  <c r="F72" i="6"/>
  <c r="F73" i="6"/>
  <c r="F74" i="6"/>
  <c r="F75" i="6"/>
  <c r="H75" i="6"/>
  <c r="H74" i="6"/>
  <c r="I74" i="6" s="1"/>
  <c r="H73" i="6"/>
  <c r="H72" i="6"/>
  <c r="H71" i="6"/>
  <c r="H70" i="6"/>
  <c r="H69" i="6"/>
  <c r="H68" i="6"/>
  <c r="H67" i="6"/>
  <c r="H66" i="6"/>
  <c r="I66" i="6" s="1"/>
  <c r="H65" i="6"/>
  <c r="H64" i="6"/>
  <c r="H63" i="6"/>
  <c r="H62" i="6"/>
  <c r="H61" i="6"/>
  <c r="H60" i="6"/>
  <c r="H59" i="6"/>
  <c r="H58" i="6"/>
  <c r="I58" i="6" s="1"/>
  <c r="H57" i="6"/>
  <c r="H56" i="6"/>
  <c r="H55" i="6"/>
  <c r="H54" i="6"/>
  <c r="H53" i="6"/>
  <c r="H52" i="6"/>
  <c r="H51" i="6"/>
  <c r="H50" i="6"/>
  <c r="I50" i="6" s="1"/>
  <c r="H49" i="6"/>
  <c r="H48" i="6"/>
  <c r="H47" i="6"/>
  <c r="H46" i="6"/>
  <c r="H45" i="6"/>
  <c r="H44" i="6"/>
  <c r="H43" i="6"/>
  <c r="H42" i="6"/>
  <c r="I42" i="6" s="1"/>
  <c r="H41" i="6"/>
  <c r="H40" i="6"/>
  <c r="H39" i="6"/>
  <c r="H38" i="6"/>
  <c r="H37" i="6"/>
  <c r="H36" i="6"/>
  <c r="H35" i="6"/>
  <c r="H34" i="6"/>
  <c r="I34" i="6" s="1"/>
  <c r="H33" i="6"/>
  <c r="H32" i="6"/>
  <c r="H31" i="6"/>
  <c r="H30" i="6"/>
  <c r="H29" i="6"/>
  <c r="H28" i="6"/>
  <c r="H27" i="6"/>
  <c r="H26" i="6"/>
  <c r="I26" i="6" s="1"/>
  <c r="H25" i="6"/>
  <c r="H24" i="6"/>
  <c r="H23" i="6"/>
  <c r="H22" i="6"/>
  <c r="H21" i="6"/>
  <c r="H20" i="6"/>
  <c r="H19" i="6"/>
  <c r="H18" i="6"/>
  <c r="I18" i="6" s="1"/>
  <c r="H17" i="6"/>
  <c r="H16" i="6"/>
  <c r="F5" i="5"/>
  <c r="D9" i="6" s="1"/>
  <c r="D5" i="5"/>
  <c r="G5" i="5"/>
  <c r="I20" i="6" l="1"/>
  <c r="I28" i="6"/>
  <c r="I36" i="6"/>
  <c r="I44" i="6"/>
  <c r="I52" i="6"/>
  <c r="I60" i="6"/>
  <c r="I68" i="6"/>
  <c r="I17" i="6"/>
  <c r="I25" i="6"/>
  <c r="I33" i="6"/>
  <c r="I41" i="6"/>
  <c r="I49" i="6"/>
  <c r="I57" i="6"/>
  <c r="I65" i="6"/>
  <c r="I73" i="6"/>
  <c r="I75" i="6"/>
  <c r="I61" i="6"/>
  <c r="I19" i="6"/>
  <c r="I27" i="6"/>
  <c r="I35" i="6"/>
  <c r="I43" i="6"/>
  <c r="I51" i="6"/>
  <c r="I59" i="6"/>
  <c r="I67" i="6"/>
  <c r="I45" i="6"/>
  <c r="I29" i="6"/>
  <c r="I71" i="6"/>
  <c r="I55" i="6"/>
  <c r="I39" i="6"/>
  <c r="I23" i="6"/>
  <c r="I21" i="6"/>
  <c r="I37" i="6"/>
  <c r="I53" i="6"/>
  <c r="I69" i="6"/>
  <c r="I22" i="6"/>
  <c r="I30" i="6"/>
  <c r="I38" i="6"/>
  <c r="I46" i="6"/>
  <c r="I54" i="6"/>
  <c r="I62" i="6"/>
  <c r="I70" i="6"/>
  <c r="I31" i="6"/>
  <c r="I47" i="6"/>
  <c r="I63" i="6"/>
  <c r="I16" i="6"/>
  <c r="I24" i="6"/>
  <c r="I32" i="6"/>
  <c r="I40" i="6"/>
  <c r="I48" i="6"/>
  <c r="I56" i="6"/>
  <c r="I64" i="6"/>
  <c r="I72" i="6"/>
  <c r="H5" i="5"/>
  <c r="J15" i="6" l="1"/>
  <c r="J42" i="6"/>
  <c r="J64" i="6"/>
  <c r="J22" i="6"/>
  <c r="J47" i="6"/>
  <c r="J25" i="6"/>
  <c r="J31" i="6"/>
  <c r="J60" i="6"/>
  <c r="J44" i="6"/>
  <c r="J28" i="6"/>
  <c r="J19" i="6"/>
  <c r="J35" i="6"/>
  <c r="J70" i="6"/>
  <c r="J37" i="6"/>
  <c r="J65" i="6"/>
  <c r="J20" i="6"/>
  <c r="J36" i="6"/>
  <c r="J18" i="6"/>
  <c r="J74" i="6"/>
  <c r="J45" i="6"/>
  <c r="J17" i="6"/>
  <c r="J53" i="6"/>
  <c r="J32" i="6"/>
  <c r="J54" i="6"/>
  <c r="J21" i="6"/>
  <c r="J57" i="6"/>
  <c r="J34" i="6"/>
  <c r="J58" i="6"/>
  <c r="J67" i="6"/>
  <c r="J66" i="6"/>
  <c r="J56" i="6"/>
  <c r="J48" i="6"/>
  <c r="J40" i="6"/>
  <c r="J24" i="6"/>
  <c r="J46" i="6"/>
  <c r="J49" i="6"/>
  <c r="J23" i="6"/>
  <c r="J26" i="6"/>
  <c r="J59" i="6"/>
  <c r="J71" i="6"/>
  <c r="J29" i="6"/>
  <c r="J52" i="6"/>
  <c r="J62" i="6"/>
  <c r="J16" i="6"/>
  <c r="J38" i="6"/>
  <c r="J41" i="6"/>
  <c r="J39" i="6"/>
  <c r="J68" i="6"/>
  <c r="J51" i="6"/>
  <c r="J75" i="6"/>
  <c r="J69" i="6"/>
  <c r="J27" i="6"/>
  <c r="J73" i="6"/>
  <c r="J72" i="6"/>
  <c r="J63" i="6"/>
  <c r="J30" i="6"/>
  <c r="J33" i="6"/>
  <c r="J55" i="6"/>
  <c r="J50" i="6"/>
  <c r="J43" i="6"/>
  <c r="J61" i="6"/>
  <c r="K15" i="6" l="1"/>
  <c r="K30" i="6"/>
  <c r="K21" i="6"/>
  <c r="K48" i="6"/>
  <c r="K73" i="6"/>
  <c r="K47" i="6"/>
  <c r="K56" i="6"/>
  <c r="K54" i="6"/>
  <c r="K20" i="6"/>
  <c r="K55" i="6"/>
  <c r="K34" i="6"/>
  <c r="K68" i="6"/>
  <c r="K29" i="6"/>
  <c r="K44" i="6"/>
  <c r="K64" i="6"/>
  <c r="K65" i="6"/>
  <c r="K72" i="6"/>
  <c r="K41" i="6"/>
  <c r="K59" i="6"/>
  <c r="K32" i="6"/>
  <c r="K31" i="6"/>
  <c r="K74" i="6"/>
  <c r="K33" i="6"/>
  <c r="K57" i="6"/>
  <c r="K28" i="6"/>
  <c r="K18" i="6"/>
  <c r="K71" i="6"/>
  <c r="K40" i="6"/>
  <c r="K36" i="6"/>
  <c r="K63" i="6"/>
  <c r="K61" i="6"/>
  <c r="K38" i="6"/>
  <c r="K26" i="6"/>
  <c r="K66" i="6"/>
  <c r="K53" i="6"/>
  <c r="K37" i="6"/>
  <c r="K25" i="6"/>
  <c r="K75" i="6"/>
  <c r="K46" i="6"/>
  <c r="K51" i="6"/>
  <c r="K60" i="6"/>
  <c r="K16" i="6"/>
  <c r="K43" i="6"/>
  <c r="K27" i="6"/>
  <c r="K67" i="6"/>
  <c r="K17" i="6"/>
  <c r="K70" i="6"/>
  <c r="K42" i="6"/>
  <c r="K62" i="6"/>
  <c r="K19" i="6"/>
  <c r="K22" i="6"/>
  <c r="K24" i="6"/>
  <c r="K52" i="6"/>
  <c r="K39" i="6"/>
  <c r="K23" i="6"/>
  <c r="K50" i="6"/>
  <c r="K69" i="6"/>
  <c r="K49" i="6"/>
  <c r="K58" i="6"/>
  <c r="K45" i="6"/>
  <c r="K35" i="6"/>
</calcChain>
</file>

<file path=xl/sharedStrings.xml><?xml version="1.0" encoding="utf-8"?>
<sst xmlns="http://schemas.openxmlformats.org/spreadsheetml/2006/main" count="603" uniqueCount="174">
  <si>
    <t>PANITIA SISTEM PENERIMAAN MURID BARU</t>
  </si>
  <si>
    <t>[…............................NAMA SEKOLAH DASAR ….................................]</t>
  </si>
  <si>
    <r>
      <rPr>
        <sz val="12"/>
        <rFont val="Arial"/>
      </rPr>
      <t>Jalan …...........................................</t>
    </r>
    <r>
      <rPr>
        <i/>
        <sz val="12"/>
        <rFont val="Arial"/>
      </rPr>
      <t>.[alamat sekolah]</t>
    </r>
  </si>
  <si>
    <t>…............................................</t>
  </si>
  <si>
    <t>TABEL PENILAIAN/SELEKSI PENERIMAAN MURID BARU</t>
  </si>
  <si>
    <t>Nama Calon Murid</t>
  </si>
  <si>
    <t>Alamat/Domisili Calon Murid</t>
  </si>
  <si>
    <t>Kategori Wilayah Domisili</t>
  </si>
  <si>
    <t>Skor Wilayah Domisili</t>
  </si>
  <si>
    <t>Peringkat</t>
  </si>
  <si>
    <t>Keterangan</t>
  </si>
  <si>
    <t>Jumlah</t>
  </si>
  <si>
    <t>Si Tj</t>
  </si>
  <si>
    <t>Jalan … Kel …. RT …</t>
  </si>
  <si>
    <t>Wilayah Domisili 1</t>
  </si>
  <si>
    <t>Si Bk</t>
  </si>
  <si>
    <t>Wilayah Domisili 2</t>
  </si>
  <si>
    <t>Si Hp</t>
  </si>
  <si>
    <t>Wilayah Domisili 4</t>
  </si>
  <si>
    <t>Si Ie</t>
  </si>
  <si>
    <t>Si Pi</t>
  </si>
  <si>
    <t>Si De</t>
  </si>
  <si>
    <t>Wilayah Domisili 3</t>
  </si>
  <si>
    <t>Si Sj</t>
  </si>
  <si>
    <t>Si Lp</t>
  </si>
  <si>
    <t>Si Xl</t>
  </si>
  <si>
    <t>Si Ry</t>
  </si>
  <si>
    <t>Si Ir</t>
  </si>
  <si>
    <t>Si Wq</t>
  </si>
  <si>
    <t>Si Kq</t>
  </si>
  <si>
    <t>Si Fj</t>
  </si>
  <si>
    <t>Si Un</t>
  </si>
  <si>
    <t>Si Tn</t>
  </si>
  <si>
    <t>Si Bf</t>
  </si>
  <si>
    <t>Si Rp</t>
  </si>
  <si>
    <t>Si Zm</t>
  </si>
  <si>
    <t>Si Bc</t>
  </si>
  <si>
    <t>Si Oj</t>
  </si>
  <si>
    <t>Si Fs</t>
  </si>
  <si>
    <t>Si Fn</t>
  </si>
  <si>
    <t>Si Tb</t>
  </si>
  <si>
    <t>Si Bm</t>
  </si>
  <si>
    <t>Si Qa</t>
  </si>
  <si>
    <t>Si Lw</t>
  </si>
  <si>
    <t>Si Yn</t>
  </si>
  <si>
    <t>Si Lc</t>
  </si>
  <si>
    <t>Si Lq</t>
  </si>
  <si>
    <t>Si Ol</t>
  </si>
  <si>
    <t>Si Hn</t>
  </si>
  <si>
    <t>Si Wo</t>
  </si>
  <si>
    <t>Si Og</t>
  </si>
  <si>
    <t>Si Ov</t>
  </si>
  <si>
    <t>Si Gt</t>
  </si>
  <si>
    <t>Si Si</t>
  </si>
  <si>
    <t>Si Nj</t>
  </si>
  <si>
    <t>Si Ey</t>
  </si>
  <si>
    <t>Si Pl</t>
  </si>
  <si>
    <t>Si Jv</t>
  </si>
  <si>
    <t>Si Gs</t>
  </si>
  <si>
    <t>Si Rl</t>
  </si>
  <si>
    <t>Si Ho</t>
  </si>
  <si>
    <t>Si Pg</t>
  </si>
  <si>
    <t>Si Uj</t>
  </si>
  <si>
    <t>Si Zw</t>
  </si>
  <si>
    <t>Si Ca</t>
  </si>
  <si>
    <t>Si Pd</t>
  </si>
  <si>
    <t>Si El</t>
  </si>
  <si>
    <t>Si Ym</t>
  </si>
  <si>
    <t>Si Ia</t>
  </si>
  <si>
    <t>Si Da</t>
  </si>
  <si>
    <t>Si Ks</t>
  </si>
  <si>
    <t>Si Id</t>
  </si>
  <si>
    <t>Si Aw</t>
  </si>
  <si>
    <t>Si Eu</t>
  </si>
  <si>
    <t>Si Dr</t>
  </si>
  <si>
    <t>Si Al</t>
  </si>
  <si>
    <t>Si Gl</t>
  </si>
  <si>
    <t>Si Vc</t>
  </si>
  <si>
    <t>Wilayah Domisili</t>
  </si>
  <si>
    <t>Sesuai dengan wilayah kelurahan/desa dan RT/Dusun/nama lain ditetapkan.</t>
  </si>
  <si>
    <t>Tidak sesuai dengan wilayah kecamatan  sekolah yang bersangkutan berada</t>
  </si>
  <si>
    <t>TEMPLATE SIMULASI SELEKSI SPMB JENJANG SEKOLAH DASAR (SD)</t>
  </si>
  <si>
    <t>…..................., …...................2025</t>
  </si>
  <si>
    <t>Panitia Seleksi SPMB SD …...........</t>
  </si>
  <si>
    <t>1.</t>
  </si>
  <si>
    <t>2.</t>
  </si>
  <si>
    <t>3.</t>
  </si>
  <si>
    <t>4. dst</t>
  </si>
  <si>
    <t>Ketua</t>
  </si>
  <si>
    <t>Sekretaris</t>
  </si>
  <si>
    <t>Anggota</t>
  </si>
  <si>
    <t>dst</t>
  </si>
  <si>
    <t xml:space="preserve">1. </t>
  </si>
  <si>
    <t xml:space="preserve">2. </t>
  </si>
  <si>
    <t>Contoh tampilan :</t>
  </si>
  <si>
    <t>Daya Tampung</t>
  </si>
  <si>
    <t>Kuota Jalur</t>
  </si>
  <si>
    <t>Domisili (minimal 70%)</t>
  </si>
  <si>
    <t>Jenjang</t>
  </si>
  <si>
    <t>SD</t>
  </si>
  <si>
    <t>Contoh penetapan Kuota per Jalur</t>
  </si>
  <si>
    <t>Prestasi (0%)</t>
  </si>
  <si>
    <t>Afirmasi (minimal 15%)</t>
  </si>
  <si>
    <t>Mutasi (maksimal 5%)</t>
  </si>
  <si>
    <t>JALUR AFIRMASI</t>
  </si>
  <si>
    <t>Kepemilikan Kartu</t>
  </si>
  <si>
    <t>Memiliki Kartu Keluarga Ekonomi Tidak 
Mampu</t>
  </si>
  <si>
    <t xml:space="preserve">Tidak memiliki Kartu Keluarga Ekonomi 
Tidak Mampu </t>
  </si>
  <si>
    <t>Memiliki surat keterangan dari dokter atau 
dokter spesialis</t>
  </si>
  <si>
    <t xml:space="preserve">Tidak memiliki Kartu kartu penyandang 
disabilitas dari Kemensos dan tidak 
memiliki surat keterangan dari dokter atau 
dokter spesialis </t>
  </si>
  <si>
    <t>Memiliki Kartu penyandang 
disabilitas dari Kemensos</t>
  </si>
  <si>
    <t>Afirmasi 1</t>
  </si>
  <si>
    <t>Afrimasi 2</t>
  </si>
  <si>
    <t>Afirmasi 3</t>
  </si>
  <si>
    <t>Afirmasi 4</t>
  </si>
  <si>
    <t>Afirmasi 5</t>
  </si>
  <si>
    <t>Seperti</t>
  </si>
  <si>
    <t>KIP (Kartu Indonesia Pintar) , Kartu PKH (Program Keluarga Harapan), KKS (Kartu Keluarga Sejahtera), KPS (Kartu Perlindungan Sosial)</t>
  </si>
  <si>
    <t>Kartu penyandang disabilitas dari Kemensos</t>
  </si>
  <si>
    <t>surat keterangan dari dokter atau  dokter spesialis</t>
  </si>
  <si>
    <t>Skor</t>
  </si>
  <si>
    <t>Skor Afirmasi</t>
  </si>
  <si>
    <t>Total Skor 
(Domisili+Afirmasi)</t>
  </si>
  <si>
    <t>No. Pendaftaran</t>
  </si>
  <si>
    <t>No. Urut</t>
  </si>
  <si>
    <r>
      <t>Pertama-tama tentukan jumlah kuota sesuai jalur yang tersedia. Contoh pada Sheet "</t>
    </r>
    <r>
      <rPr>
        <b/>
        <sz val="12"/>
        <rFont val="Arial"/>
        <family val="2"/>
      </rPr>
      <t>Hitung Kuota Perjalur</t>
    </r>
    <r>
      <rPr>
        <sz val="12"/>
        <rFont val="Arial"/>
        <family val="2"/>
      </rPr>
      <t>".</t>
    </r>
  </si>
  <si>
    <t>SHEET "LEMBAR KERJA SELEKSI"</t>
  </si>
  <si>
    <r>
      <t>Untuk melakukan seleksi, gunakan Sheet "</t>
    </r>
    <r>
      <rPr>
        <b/>
        <sz val="12"/>
        <color rgb="FF000000"/>
        <rFont val="Arial"/>
        <family val="2"/>
      </rPr>
      <t>Lembar Kerja Seleksi"</t>
    </r>
    <r>
      <rPr>
        <sz val="12"/>
        <color rgb="FF000000"/>
        <rFont val="Arial"/>
        <family val="2"/>
      </rPr>
      <t>.</t>
    </r>
  </si>
  <si>
    <r>
      <t xml:space="preserve">Untuk kolom yang berwarna </t>
    </r>
    <r>
      <rPr>
        <b/>
        <sz val="12"/>
        <color rgb="FF00B050"/>
        <rFont val="Arial"/>
        <family val="2"/>
      </rPr>
      <t>hijau</t>
    </r>
    <r>
      <rPr>
        <sz val="12"/>
        <color rgb="FF000000"/>
        <rFont val="Arial"/>
        <family val="2"/>
      </rPr>
      <t xml:space="preserve"> tidak perlu diganti atau dirubah karena : </t>
    </r>
  </si>
  <si>
    <t>otomatis apabila kolom-kolom sebelumnya diisi. Yang perlu iisi adalah kolom atau cell yang berwarna putih.</t>
  </si>
  <si>
    <t>dipilih  apabila diklik yang isinya berdasarkan Sheet "Referensi".</t>
  </si>
  <si>
    <t>Apabila diklik tanda segitiga akan muncul tampilan seperti ini :</t>
  </si>
  <si>
    <t xml:space="preserve">murid yang diisi. Tinggal disesuaikan pada baris awal dan baris akhir ke berapa data calon murid yang diisi pada tabel. </t>
  </si>
  <si>
    <t>kepada Kepala Sekolah untuk ditetapkan sebagai calon murid yang Lolos Seleksi.</t>
  </si>
  <si>
    <t>SHEET "HASIL SELEKSI"</t>
  </si>
  <si>
    <t xml:space="preserve">SHEET "Hasil SeleksiI" merupakan copy-paste dari Sheet "Lembar Kerja Seleksi" yang menyajikan data sesuai </t>
  </si>
  <si>
    <t>Afirmasi 2</t>
  </si>
  <si>
    <t>Sesuai dengan wilayah kelurahan/desa tapi beda RT/Dusun/ nama lain yang ditetapkan.</t>
  </si>
  <si>
    <t>Sesuai dengan kecamatan sekolah yang bersangkutan berada tapi berbeda  kelurahan/desa yang ditetapkan</t>
  </si>
  <si>
    <r>
      <t xml:space="preserve">Template Simulasi Seleksi SPMB ini adalah contoh untuk melakukan seleksi SPMB Jenjang SD pada </t>
    </r>
    <r>
      <rPr>
        <b/>
        <sz val="12"/>
        <rFont val="Arial"/>
        <family val="2"/>
      </rPr>
      <t>Jalur Afirmasi</t>
    </r>
    <r>
      <rPr>
        <sz val="12"/>
        <rFont val="Arial"/>
        <family val="2"/>
      </rPr>
      <t>.</t>
    </r>
  </si>
  <si>
    <t>Pada Sheet tersebut dicontohkan daya tampung keseluruhan sebanyak 112 orang atau 4 rombel dan kuota untuk jalur Afirmasi</t>
  </si>
  <si>
    <r>
      <t xml:space="preserve">adalah sebanyak </t>
    </r>
    <r>
      <rPr>
        <b/>
        <sz val="12"/>
        <color rgb="FF000000"/>
        <rFont val="Arial"/>
        <family val="2"/>
      </rPr>
      <t>19 orang (17%)</t>
    </r>
    <r>
      <rPr>
        <sz val="12"/>
        <color rgb="FF000000"/>
        <rFont val="Arial"/>
        <family val="2"/>
      </rPr>
      <t xml:space="preserve">. Misalkan ada </t>
    </r>
    <r>
      <rPr>
        <b/>
        <sz val="12"/>
        <color rgb="FF000000"/>
        <rFont val="Arial"/>
        <family val="2"/>
      </rPr>
      <t>61</t>
    </r>
    <r>
      <rPr>
        <sz val="12"/>
        <color rgb="FF000000"/>
        <rFont val="Arial"/>
        <family val="2"/>
      </rPr>
      <t xml:space="preserve"> orang yang mendaftar pada jalur afirmasi.</t>
    </r>
  </si>
  <si>
    <t xml:space="preserve">Bagaimana melakukan seleksi dari 61 calon murid baru yang mendaftar untuk mendapatkan calon murid baru sesuai kuota </t>
  </si>
  <si>
    <r>
      <t xml:space="preserve">daya tampung Jalur Afirmasi sebanyak </t>
    </r>
    <r>
      <rPr>
        <b/>
        <sz val="12"/>
        <color rgb="FF000000"/>
        <rFont val="Arial"/>
        <family val="2"/>
      </rPr>
      <t>19</t>
    </r>
    <r>
      <rPr>
        <sz val="12"/>
        <color rgb="FF000000"/>
        <rFont val="Arial"/>
        <family val="2"/>
      </rPr>
      <t xml:space="preserve"> orang ?</t>
    </r>
  </si>
  <si>
    <t>Kolom-kolom lainnya yang berwarna hijau (Kolom 8,9,10, dan 11) sudah berisi rumus-rumus yang akan terisi secara</t>
  </si>
  <si>
    <t>Pada Kolom "Alamat/Domisili Calon Murid" (Kolom 4) diisi alamat lengkap berdasarkan Kartu Keluarga (KK).</t>
  </si>
  <si>
    <t>Kategori</t>
  </si>
  <si>
    <t>Kategori Kepemilikan Kartu</t>
  </si>
  <si>
    <t>yang dapat  dipilih  apabila diklik yang isinya berdasarkan Sheet "Referensi".</t>
  </si>
  <si>
    <t>Pilih berdasarkan kategori pada Sheet "Referensi".</t>
  </si>
  <si>
    <r>
      <t xml:space="preserve">Untuk Kolom "Peringkat" (Kolom 10) berisi Rumus </t>
    </r>
    <r>
      <rPr>
        <b/>
        <sz val="12"/>
        <color rgb="FF000000"/>
        <rFont val="Arial"/>
        <family val="2"/>
      </rPr>
      <t>=RANK(I15;$I$15:$I$75;0)+COUNTIF($I$15:I15;I15)-1</t>
    </r>
  </si>
  <si>
    <t xml:space="preserve">angka 15 menunjukkan baris awal data calon murid diisi dan angka 75 adalah menunjukan baris akhir dari data calon </t>
  </si>
  <si>
    <t xml:space="preserve">Pada Kolom "Keterangan" (Kolom 11) merupakan pengelompokan dari Kolom "Peringkat" (Kolom 10) dimana calon </t>
  </si>
  <si>
    <t>murid yang termasuk dalam peringkat 1-19 adalah calon murid yang masuk dalam 19 besar yang akan diusulkan</t>
  </si>
  <si>
    <r>
      <t xml:space="preserve">Rumus yang digunakan : </t>
    </r>
    <r>
      <rPr>
        <b/>
        <sz val="12"/>
        <color rgb="FF000000"/>
        <rFont val="Arial"/>
        <family val="2"/>
      </rPr>
      <t>=IF(RANK(J15;$J$15:$J$75;1)&lt;=19;"Masuk 19 Besar";"Tidak Masuk 19 Besar")</t>
    </r>
  </si>
  <si>
    <t>Rumus ini meranking peringkat calon murid dari baris 15 sampai 75 yang menperoleh peringkat 1-19. Kata "Masuk 19</t>
  </si>
  <si>
    <t>Besar" atau "Tidak Masuk 19 Besar" dapat diganti menjadi "Lolos" atau "Tidak Lolos".</t>
  </si>
  <si>
    <t>kebutuhan dan merupakan hasil filterisasi terhadap Kolom "Keterangan" (Kolom 11) dengan mengurutkan calon murid</t>
  </si>
  <si>
    <t>yang Masuk 19 Besar berada pada baris atas dan calon murid yang Tidak Masuk 19 Besar berada setelahnya.</t>
  </si>
  <si>
    <t>Kuota Jalur Afirmasi</t>
  </si>
  <si>
    <t>100</t>
  </si>
  <si>
    <t>30</t>
  </si>
  <si>
    <t>Masuk 19 Besar</t>
  </si>
  <si>
    <t>0</t>
  </si>
  <si>
    <t>Tidak Masuk 19 Besar</t>
  </si>
  <si>
    <t>5</t>
  </si>
  <si>
    <t>50</t>
  </si>
  <si>
    <t>10</t>
  </si>
  <si>
    <t>Copy isi data dan paste value agar data tidak error pada saat beberapa kolom dihapus.</t>
  </si>
  <si>
    <t xml:space="preserve">Begitupula dengan Kolom "Kategori Kepemilikan Kartu" (Kolom 5) merupakan teks/daftar dropdown atau teks/daftar otomatis </t>
  </si>
  <si>
    <t xml:space="preserve">Pada Kolom 7 yaitu Kolom "Kategori Wilayah Domisili" merupakan teks/daftar dropdown atau teks/daftar otomatis yang dapat </t>
  </si>
  <si>
    <t>Berisi rumus perhitungan sesuai kategori kepemilikan kartu calon murid (Kolom 6).</t>
  </si>
  <si>
    <t>Drs. Triyono, M.H</t>
  </si>
  <si>
    <t>Kabid Pembinaan Dikdas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</si>
</sst>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@\ * &quot;:&quot;"/>
  </numFmts>
  <fonts count="28">
    <font>
      <sz val="11"/>
      <color rgb="FF000000"/>
      <name val="Calibri"/>
      <scheme val="minor"/>
    </font>
    <font>
      <sz val="11"/>
      <name val="Arial"/>
    </font>
    <font>
      <b/>
      <sz val="14"/>
      <name val="Arial"/>
    </font>
    <font>
      <i/>
      <sz val="14"/>
      <name val="Arial"/>
    </font>
    <font>
      <sz val="12"/>
      <name val="Arial"/>
    </font>
    <font>
      <b/>
      <sz val="11"/>
      <name val="Arial"/>
    </font>
    <font>
      <sz val="11"/>
      <name val="Calibri"/>
    </font>
    <font>
      <sz val="11"/>
      <color rgb="FF001D35"/>
      <name val="Arial"/>
    </font>
    <font>
      <sz val="12"/>
      <color rgb="FF1E1E1E"/>
      <name val="Quattrocento Sans"/>
    </font>
    <font>
      <i/>
      <sz val="11"/>
      <name val="Arial"/>
    </font>
    <font>
      <sz val="11"/>
      <name val="Calibri"/>
    </font>
    <font>
      <sz val="11"/>
      <color rgb="FFFF0000"/>
      <name val="Calibri"/>
    </font>
    <font>
      <i/>
      <sz val="12"/>
      <name val="Arial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1"/>
      <name val="Arial"/>
      <family val="2"/>
    </font>
    <font>
      <b/>
      <sz val="11"/>
      <name val="Calibri"/>
      <family val="2"/>
    </font>
    <font>
      <b/>
      <sz val="12"/>
      <name val="Arial"/>
      <family val="2"/>
    </font>
    <font>
      <i/>
      <sz val="11"/>
      <color rgb="FF000000"/>
      <name val="Calibri"/>
      <family val="2"/>
      <scheme val="minor"/>
    </font>
    <font>
      <sz val="11"/>
      <name val="Arial"/>
      <family val="2"/>
    </font>
    <font>
      <sz val="11"/>
      <color rgb="FF000000"/>
      <name val="Arial"/>
      <family val="2"/>
    </font>
    <font>
      <sz val="12"/>
      <color rgb="FF000000"/>
      <name val="Arial"/>
      <family val="2"/>
    </font>
    <font>
      <b/>
      <sz val="12"/>
      <color theme="0"/>
      <name val="Arial"/>
      <family val="2"/>
    </font>
    <font>
      <sz val="12"/>
      <name val="Arial"/>
      <family val="2"/>
    </font>
    <font>
      <b/>
      <sz val="12"/>
      <color rgb="FF000000"/>
      <name val="Arial"/>
      <family val="2"/>
    </font>
    <font>
      <b/>
      <sz val="12"/>
      <color rgb="FF00B050"/>
      <name val="Arial"/>
      <family val="2"/>
    </font>
    <font>
      <sz val="8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rgb="FF92D050"/>
        <bgColor rgb="FF92D050"/>
      </patternFill>
    </fill>
    <fill>
      <patternFill patternType="solid">
        <fgColor rgb="FFB4C6E7"/>
        <bgColor rgb="FFB4C6E7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0000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</borders>
  <cellStyleXfs count="1">
    <xf numFmtId="0" fontId="0" fillId="0" borderId="0"/>
  </cellStyleXfs>
  <cellXfs count="10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top"/>
    </xf>
    <xf numFmtId="0" fontId="1" fillId="0" borderId="3" xfId="0" applyFont="1" applyBorder="1" applyAlignment="1">
      <alignment horizontal="center" vertical="top"/>
    </xf>
    <xf numFmtId="0" fontId="1" fillId="0" borderId="3" xfId="0" applyFont="1" applyBorder="1" applyAlignment="1">
      <alignment vertical="top"/>
    </xf>
    <xf numFmtId="14" fontId="1" fillId="0" borderId="3" xfId="0" applyNumberFormat="1" applyFont="1" applyBorder="1" applyAlignment="1">
      <alignment vertical="top"/>
    </xf>
    <xf numFmtId="0" fontId="1" fillId="2" borderId="3" xfId="0" applyFont="1" applyFill="1" applyBorder="1" applyAlignment="1">
      <alignment horizontal="center" vertical="top"/>
    </xf>
    <xf numFmtId="0" fontId="7" fillId="0" borderId="3" xfId="0" applyFont="1" applyBorder="1" applyAlignment="1">
      <alignment horizontal="left" vertical="top"/>
    </xf>
    <xf numFmtId="0" fontId="7" fillId="0" borderId="3" xfId="0" applyFont="1" applyBorder="1" applyAlignment="1">
      <alignment horizontal="center" vertical="top" wrapText="1"/>
    </xf>
    <xf numFmtId="0" fontId="1" fillId="2" borderId="3" xfId="0" applyFont="1" applyFill="1" applyBorder="1" applyAlignment="1">
      <alignment horizontal="center" vertical="top" wrapText="1"/>
    </xf>
    <xf numFmtId="0" fontId="9" fillId="0" borderId="0" xfId="0" applyFont="1" applyAlignment="1">
      <alignment vertical="top"/>
    </xf>
    <xf numFmtId="1" fontId="1" fillId="0" borderId="0" xfId="0" applyNumberFormat="1" applyFont="1" applyAlignment="1">
      <alignment vertical="top"/>
    </xf>
    <xf numFmtId="0" fontId="10" fillId="0" borderId="0" xfId="0" applyFont="1" applyAlignment="1">
      <alignment vertical="top"/>
    </xf>
    <xf numFmtId="0" fontId="11" fillId="0" borderId="0" xfId="0" applyFont="1"/>
    <xf numFmtId="0" fontId="13" fillId="0" borderId="0" xfId="0" applyFont="1" applyAlignment="1">
      <alignment horizontal="center"/>
    </xf>
    <xf numFmtId="0" fontId="14" fillId="0" borderId="0" xfId="0" applyFont="1"/>
    <xf numFmtId="49" fontId="15" fillId="0" borderId="0" xfId="0" applyNumberFormat="1" applyFont="1"/>
    <xf numFmtId="49" fontId="15" fillId="0" borderId="0" xfId="0" applyNumberFormat="1" applyFont="1" applyAlignment="1">
      <alignment vertical="top"/>
    </xf>
    <xf numFmtId="0" fontId="0" fillId="0" borderId="0" xfId="0" applyAlignment="1">
      <alignment horizontal="center"/>
    </xf>
    <xf numFmtId="0" fontId="16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13" fillId="0" borderId="5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/>
    </xf>
    <xf numFmtId="0" fontId="0" fillId="0" borderId="5" xfId="0" applyBorder="1" applyAlignment="1">
      <alignment horizontal="center"/>
    </xf>
    <xf numFmtId="1" fontId="0" fillId="0" borderId="5" xfId="0" applyNumberFormat="1" applyBorder="1" applyAlignment="1">
      <alignment horizontal="center"/>
    </xf>
    <xf numFmtId="0" fontId="13" fillId="0" borderId="8" xfId="0" applyFont="1" applyBorder="1" applyAlignment="1">
      <alignment horizontal="center"/>
    </xf>
    <xf numFmtId="0" fontId="0" fillId="0" borderId="8" xfId="0" applyBorder="1" applyAlignment="1">
      <alignment horizontal="center"/>
    </xf>
    <xf numFmtId="9" fontId="0" fillId="0" borderId="8" xfId="0" applyNumberForma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0" fillId="0" borderId="4" xfId="0" applyBorder="1" applyAlignment="1">
      <alignment horizontal="center"/>
    </xf>
    <xf numFmtId="1" fontId="0" fillId="0" borderId="4" xfId="0" applyNumberFormat="1" applyBorder="1" applyAlignment="1">
      <alignment horizontal="center"/>
    </xf>
    <xf numFmtId="9" fontId="19" fillId="0" borderId="5" xfId="0" applyNumberFormat="1" applyFont="1" applyBorder="1" applyAlignment="1">
      <alignment horizontal="center"/>
    </xf>
    <xf numFmtId="0" fontId="1" fillId="0" borderId="4" xfId="0" applyFont="1" applyBorder="1" applyAlignment="1">
      <alignment vertical="top"/>
    </xf>
    <xf numFmtId="0" fontId="20" fillId="0" borderId="0" xfId="0" applyFont="1" applyAlignment="1">
      <alignment vertical="top"/>
    </xf>
    <xf numFmtId="1" fontId="1" fillId="0" borderId="0" xfId="0" applyNumberFormat="1" applyFont="1" applyAlignment="1">
      <alignment horizontal="left"/>
    </xf>
    <xf numFmtId="0" fontId="20" fillId="0" borderId="3" xfId="0" applyFont="1" applyBorder="1" applyAlignment="1">
      <alignment horizontal="left" vertical="top" wrapText="1"/>
    </xf>
    <xf numFmtId="0" fontId="20" fillId="0" borderId="3" xfId="0" applyFont="1" applyBorder="1" applyAlignment="1">
      <alignment vertical="top" wrapText="1"/>
    </xf>
    <xf numFmtId="0" fontId="20" fillId="0" borderId="3" xfId="0" applyFont="1" applyBorder="1" applyAlignment="1">
      <alignment wrapText="1"/>
    </xf>
    <xf numFmtId="0" fontId="20" fillId="0" borderId="3" xfId="0" applyFont="1" applyBorder="1" applyAlignment="1">
      <alignment horizontal="center" vertical="top"/>
    </xf>
    <xf numFmtId="0" fontId="16" fillId="3" borderId="3" xfId="0" applyFont="1" applyFill="1" applyBorder="1" applyAlignment="1">
      <alignment horizontal="center" vertical="top"/>
    </xf>
    <xf numFmtId="0" fontId="17" fillId="5" borderId="3" xfId="0" applyFont="1" applyFill="1" applyBorder="1" applyAlignment="1">
      <alignment horizontal="center" vertical="top"/>
    </xf>
    <xf numFmtId="0" fontId="17" fillId="5" borderId="2" xfId="0" applyFont="1" applyFill="1" applyBorder="1" applyAlignment="1">
      <alignment horizontal="center"/>
    </xf>
    <xf numFmtId="49" fontId="22" fillId="0" borderId="9" xfId="0" applyNumberFormat="1" applyFont="1" applyBorder="1"/>
    <xf numFmtId="49" fontId="22" fillId="0" borderId="10" xfId="0" applyNumberFormat="1" applyFont="1" applyBorder="1"/>
    <xf numFmtId="49" fontId="22" fillId="0" borderId="11" xfId="0" applyNumberFormat="1" applyFont="1" applyBorder="1"/>
    <xf numFmtId="49" fontId="22" fillId="0" borderId="12" xfId="0" applyNumberFormat="1" applyFont="1" applyBorder="1"/>
    <xf numFmtId="49" fontId="22" fillId="0" borderId="4" xfId="0" applyNumberFormat="1" applyFont="1" applyBorder="1"/>
    <xf numFmtId="49" fontId="22" fillId="0" borderId="13" xfId="0" applyNumberFormat="1" applyFont="1" applyBorder="1"/>
    <xf numFmtId="49" fontId="22" fillId="0" borderId="12" xfId="0" applyNumberFormat="1" applyFont="1" applyBorder="1" applyAlignment="1">
      <alignment vertical="top"/>
    </xf>
    <xf numFmtId="49" fontId="22" fillId="0" borderId="4" xfId="0" applyNumberFormat="1" applyFont="1" applyBorder="1" applyAlignment="1">
      <alignment vertical="top"/>
    </xf>
    <xf numFmtId="49" fontId="22" fillId="0" borderId="13" xfId="0" applyNumberFormat="1" applyFont="1" applyBorder="1" applyAlignment="1">
      <alignment vertical="top"/>
    </xf>
    <xf numFmtId="49" fontId="22" fillId="0" borderId="12" xfId="0" applyNumberFormat="1" applyFont="1" applyBorder="1" applyAlignment="1">
      <alignment horizontal="left" vertical="top" wrapText="1"/>
    </xf>
    <xf numFmtId="49" fontId="22" fillId="0" borderId="12" xfId="0" applyNumberFormat="1" applyFont="1" applyBorder="1" applyAlignment="1">
      <alignment horizontal="left" vertical="top"/>
    </xf>
    <xf numFmtId="49" fontId="22" fillId="0" borderId="16" xfId="0" applyNumberFormat="1" applyFont="1" applyBorder="1"/>
    <xf numFmtId="49" fontId="22" fillId="0" borderId="0" xfId="0" applyNumberFormat="1" applyFont="1"/>
    <xf numFmtId="0" fontId="1" fillId="0" borderId="0" xfId="0" quotePrefix="1" applyFont="1" applyAlignment="1">
      <alignment horizontal="center"/>
    </xf>
    <xf numFmtId="0" fontId="8" fillId="4" borderId="3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16" fillId="5" borderId="3" xfId="0" applyFont="1" applyFill="1" applyBorder="1" applyAlignment="1">
      <alignment horizontal="center" vertical="top"/>
    </xf>
    <xf numFmtId="0" fontId="20" fillId="0" borderId="3" xfId="0" applyFont="1" applyBorder="1" applyAlignment="1">
      <alignment horizontal="center" vertical="top" wrapText="1"/>
    </xf>
    <xf numFmtId="0" fontId="10" fillId="0" borderId="3" xfId="0" applyFont="1" applyBorder="1" applyAlignment="1">
      <alignment vertical="top" wrapText="1"/>
    </xf>
    <xf numFmtId="0" fontId="0" fillId="0" borderId="3" xfId="0" applyBorder="1" applyAlignment="1">
      <alignment wrapText="1"/>
    </xf>
    <xf numFmtId="0" fontId="21" fillId="0" borderId="3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8" fillId="0" borderId="3" xfId="0" applyFont="1" applyBorder="1" applyAlignment="1">
      <alignment horizontal="left"/>
    </xf>
    <xf numFmtId="49" fontId="22" fillId="0" borderId="0" xfId="0" applyNumberFormat="1" applyFont="1" applyAlignment="1">
      <alignment horizontal="left"/>
    </xf>
    <xf numFmtId="49" fontId="22" fillId="0" borderId="4" xfId="0" applyNumberFormat="1" applyFont="1" applyBorder="1" applyAlignment="1">
      <alignment horizontal="left"/>
    </xf>
    <xf numFmtId="49" fontId="22" fillId="0" borderId="13" xfId="0" applyNumberFormat="1" applyFont="1" applyBorder="1" applyAlignment="1">
      <alignment horizontal="left"/>
    </xf>
    <xf numFmtId="49" fontId="22" fillId="0" borderId="12" xfId="0" applyNumberFormat="1" applyFont="1" applyBorder="1" applyAlignment="1">
      <alignment horizontal="left"/>
    </xf>
    <xf numFmtId="49" fontId="22" fillId="0" borderId="14" xfId="0" applyNumberFormat="1" applyFont="1" applyBorder="1" applyAlignment="1">
      <alignment horizontal="left"/>
    </xf>
    <xf numFmtId="49" fontId="22" fillId="0" borderId="15" xfId="0" applyNumberFormat="1" applyFont="1" applyBorder="1" applyAlignment="1">
      <alignment horizontal="left"/>
    </xf>
    <xf numFmtId="49" fontId="25" fillId="0" borderId="12" xfId="0" applyNumberFormat="1" applyFont="1" applyBorder="1" applyAlignment="1">
      <alignment horizontal="left" vertical="top" wrapText="1"/>
    </xf>
    <xf numFmtId="49" fontId="25" fillId="0" borderId="4" xfId="0" applyNumberFormat="1" applyFont="1" applyBorder="1" applyAlignment="1">
      <alignment horizontal="left" vertical="top" wrapText="1"/>
    </xf>
    <xf numFmtId="49" fontId="25" fillId="0" borderId="13" xfId="0" applyNumberFormat="1" applyFont="1" applyBorder="1" applyAlignment="1">
      <alignment horizontal="left" vertical="top" wrapText="1"/>
    </xf>
    <xf numFmtId="49" fontId="23" fillId="6" borderId="12" xfId="0" applyNumberFormat="1" applyFont="1" applyFill="1" applyBorder="1" applyAlignment="1">
      <alignment horizontal="center"/>
    </xf>
    <xf numFmtId="49" fontId="23" fillId="6" borderId="4" xfId="0" applyNumberFormat="1" applyFont="1" applyFill="1" applyBorder="1" applyAlignment="1">
      <alignment horizontal="center"/>
    </xf>
    <xf numFmtId="49" fontId="23" fillId="6" borderId="13" xfId="0" applyNumberFormat="1" applyFont="1" applyFill="1" applyBorder="1" applyAlignment="1">
      <alignment horizontal="center"/>
    </xf>
    <xf numFmtId="49" fontId="24" fillId="0" borderId="12" xfId="0" applyNumberFormat="1" applyFont="1" applyBorder="1" applyAlignment="1">
      <alignment horizontal="left" vertical="top" wrapText="1"/>
    </xf>
    <xf numFmtId="49" fontId="24" fillId="0" borderId="4" xfId="0" applyNumberFormat="1" applyFont="1" applyBorder="1" applyAlignment="1">
      <alignment horizontal="left" vertical="top" wrapText="1"/>
    </xf>
    <xf numFmtId="49" fontId="24" fillId="0" borderId="13" xfId="0" applyNumberFormat="1" applyFont="1" applyBorder="1" applyAlignment="1">
      <alignment horizontal="left" vertical="top" wrapText="1"/>
    </xf>
    <xf numFmtId="49" fontId="22" fillId="0" borderId="12" xfId="0" applyNumberFormat="1" applyFont="1" applyBorder="1" applyAlignment="1">
      <alignment horizontal="left" vertical="top" wrapText="1"/>
    </xf>
    <xf numFmtId="49" fontId="22" fillId="0" borderId="4" xfId="0" applyNumberFormat="1" applyFont="1" applyBorder="1" applyAlignment="1">
      <alignment horizontal="left" vertical="top" wrapText="1"/>
    </xf>
    <xf numFmtId="49" fontId="22" fillId="0" borderId="13" xfId="0" applyNumberFormat="1" applyFont="1" applyBorder="1" applyAlignment="1">
      <alignment horizontal="left" vertical="top" wrapText="1"/>
    </xf>
    <xf numFmtId="49" fontId="22" fillId="0" borderId="12" xfId="0" applyNumberFormat="1" applyFont="1" applyBorder="1" applyAlignment="1">
      <alignment horizontal="left" vertical="top"/>
    </xf>
    <xf numFmtId="49" fontId="22" fillId="0" borderId="4" xfId="0" applyNumberFormat="1" applyFont="1" applyBorder="1" applyAlignment="1">
      <alignment horizontal="left" vertical="top"/>
    </xf>
    <xf numFmtId="49" fontId="22" fillId="0" borderId="13" xfId="0" applyNumberFormat="1" applyFont="1" applyBorder="1" applyAlignment="1">
      <alignment horizontal="left" vertical="top"/>
    </xf>
    <xf numFmtId="0" fontId="13" fillId="0" borderId="0" xfId="0" applyFont="1" applyAlignment="1">
      <alignment horizontal="left"/>
    </xf>
    <xf numFmtId="0" fontId="13" fillId="0" borderId="6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/>
    </xf>
    <xf numFmtId="0" fontId="13" fillId="0" borderId="5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6" fillId="5" borderId="2" xfId="0" applyFont="1" applyFill="1" applyBorder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6" fillId="5" borderId="2" xfId="0" applyFont="1" applyFill="1" applyBorder="1" applyAlignment="1">
      <alignment horizontal="center"/>
    </xf>
    <xf numFmtId="164" fontId="5" fillId="0" borderId="0" xfId="0" applyNumberFormat="1" applyFont="1" applyAlignment="1">
      <alignment horizontal="left"/>
    </xf>
    <xf numFmtId="0" fontId="0" fillId="0" borderId="0" xfId="0"/>
    <xf numFmtId="0" fontId="16" fillId="5" borderId="1" xfId="0" applyFont="1" applyFill="1" applyBorder="1" applyAlignment="1">
      <alignment horizontal="center" vertical="center" wrapText="1"/>
    </xf>
    <xf numFmtId="0" fontId="16" fillId="5" borderId="2" xfId="0" applyFont="1" applyFill="1" applyBorder="1" applyAlignment="1">
      <alignment horizontal="center" vertical="center" wrapText="1"/>
    </xf>
    <xf numFmtId="49" fontId="22" fillId="0" borderId="0" xfId="0" applyNumberFormat="1" applyFont="1" applyAlignment="1" applyProtection="1">
      <alignment horizontal="left"/>
    </xf>
  </cellXfs>
  <cellStyles count="1">
    <cellStyle name="Normal" xfId="0" builtinId="0"/>
  </cellStyles>
  <dxfs count="2"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jp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518079</xdr:colOff>
      <xdr:row>19</xdr:row>
      <xdr:rowOff>84665</xdr:rowOff>
    </xdr:from>
    <xdr:to>
      <xdr:col>5</xdr:col>
      <xdr:colOff>312637</xdr:colOff>
      <xdr:row>24</xdr:row>
      <xdr:rowOff>42333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738F61C-96C7-D3A2-465C-4102D18542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07079" y="3979332"/>
          <a:ext cx="1614891" cy="945445"/>
        </a:xfrm>
        <a:prstGeom prst="rect">
          <a:avLst/>
        </a:prstGeom>
      </xdr:spPr>
    </xdr:pic>
    <xdr:clientData/>
  </xdr:twoCellAnchor>
  <xdr:twoCellAnchor editAs="oneCell">
    <xdr:from>
      <xdr:col>7</xdr:col>
      <xdr:colOff>365437</xdr:colOff>
      <xdr:row>23</xdr:row>
      <xdr:rowOff>21167</xdr:rowOff>
    </xdr:from>
    <xdr:to>
      <xdr:col>11</xdr:col>
      <xdr:colOff>522111</xdr:colOff>
      <xdr:row>28</xdr:row>
      <xdr:rowOff>164711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428BF2F-1847-CFCC-8576-E03796EDE8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288326" y="4706056"/>
          <a:ext cx="1334952" cy="113132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4</xdr:row>
      <xdr:rowOff>133350</xdr:rowOff>
    </xdr:from>
    <xdr:ext cx="11528778" cy="50094"/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687EAE12-F73E-4E49-915D-8E7E5D1C838E}"/>
            </a:ext>
          </a:extLst>
        </xdr:cNvPr>
        <xdr:cNvCxnSpPr/>
      </xdr:nvCxnSpPr>
      <xdr:spPr>
        <a:xfrm>
          <a:off x="0" y="838906"/>
          <a:ext cx="11528778" cy="50094"/>
        </a:xfrm>
        <a:prstGeom prst="line">
          <a:avLst/>
        </a:prstGeom>
        <a:ln w="38100">
          <a:solidFill>
            <a:schemeClr val="dk1"/>
          </a:solidFill>
          <a:prstDash val="solid"/>
          <a:miter lim="800000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 fLocksWithSheet="0"/>
  </xdr:oneCellAnchor>
  <xdr:oneCellAnchor>
    <xdr:from>
      <xdr:col>2</xdr:col>
      <xdr:colOff>104951</xdr:colOff>
      <xdr:row>0</xdr:row>
      <xdr:rowOff>0</xdr:rowOff>
    </xdr:from>
    <xdr:ext cx="809625" cy="781050"/>
    <xdr:pic>
      <xdr:nvPicPr>
        <xdr:cNvPr id="3" name="image1.jpg">
          <a:extLst>
            <a:ext uri="{FF2B5EF4-FFF2-40B4-BE49-F238E27FC236}">
              <a16:creationId xmlns:a16="http://schemas.microsoft.com/office/drawing/2014/main" id="{EC0A7347-02D6-46D4-A9A6-C88C0BB8C066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551340" y="0"/>
          <a:ext cx="809625" cy="781050"/>
        </a:xfrm>
        <a:prstGeom prst="rect">
          <a:avLst/>
        </a:prstGeom>
        <a:noFill/>
      </xdr:spPr>
    </xdr:pic>
    <xdr:clientData fLocksWithSheet="0"/>
  </xdr:oneCellAnchor>
  <xdr:oneCellAnchor>
    <xdr:from>
      <xdr:col>8</xdr:col>
      <xdr:colOff>620889</xdr:colOff>
      <xdr:row>0</xdr:row>
      <xdr:rowOff>16051</xdr:rowOff>
    </xdr:from>
    <xdr:ext cx="866775" cy="723900"/>
    <xdr:pic>
      <xdr:nvPicPr>
        <xdr:cNvPr id="4" name="image2.png">
          <a:extLst>
            <a:ext uri="{FF2B5EF4-FFF2-40B4-BE49-F238E27FC236}">
              <a16:creationId xmlns:a16="http://schemas.microsoft.com/office/drawing/2014/main" id="{86603B33-8F8D-4855-B9A6-DAAF1F3095AE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066389" y="16051"/>
          <a:ext cx="866775" cy="723900"/>
        </a:xfrm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4</xdr:row>
      <xdr:rowOff>133350</xdr:rowOff>
    </xdr:from>
    <xdr:ext cx="11528778" cy="50094"/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19339B4C-B632-4E7B-9EAB-8703A2B6BC49}"/>
            </a:ext>
          </a:extLst>
        </xdr:cNvPr>
        <xdr:cNvCxnSpPr/>
      </xdr:nvCxnSpPr>
      <xdr:spPr>
        <a:xfrm>
          <a:off x="0" y="844550"/>
          <a:ext cx="11528778" cy="50094"/>
        </a:xfrm>
        <a:prstGeom prst="line">
          <a:avLst/>
        </a:prstGeom>
        <a:ln w="38100">
          <a:solidFill>
            <a:schemeClr val="dk1"/>
          </a:solidFill>
          <a:prstDash val="solid"/>
          <a:miter lim="800000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 fLocksWithSheet="0"/>
  </xdr:oneCellAnchor>
  <xdr:oneCellAnchor>
    <xdr:from>
      <xdr:col>0</xdr:col>
      <xdr:colOff>0</xdr:colOff>
      <xdr:row>0</xdr:row>
      <xdr:rowOff>0</xdr:rowOff>
    </xdr:from>
    <xdr:ext cx="613833" cy="522111"/>
    <xdr:pic>
      <xdr:nvPicPr>
        <xdr:cNvPr id="3" name="image1.jpg">
          <a:extLst>
            <a:ext uri="{FF2B5EF4-FFF2-40B4-BE49-F238E27FC236}">
              <a16:creationId xmlns:a16="http://schemas.microsoft.com/office/drawing/2014/main" id="{10D0A8D8-0491-4C02-A2FC-22BF7E3FC4CA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613833" cy="522111"/>
        </a:xfrm>
        <a:prstGeom prst="rect">
          <a:avLst/>
        </a:prstGeom>
        <a:noFill/>
      </xdr:spPr>
    </xdr:pic>
    <xdr:clientData fLocksWithSheet="0"/>
  </xdr:oneCellAnchor>
  <xdr:oneCellAnchor>
    <xdr:from>
      <xdr:col>7</xdr:col>
      <xdr:colOff>917222</xdr:colOff>
      <xdr:row>0</xdr:row>
      <xdr:rowOff>58385</xdr:rowOff>
    </xdr:from>
    <xdr:ext cx="747889" cy="569559"/>
    <xdr:pic>
      <xdr:nvPicPr>
        <xdr:cNvPr id="4" name="image2.png">
          <a:extLst>
            <a:ext uri="{FF2B5EF4-FFF2-40B4-BE49-F238E27FC236}">
              <a16:creationId xmlns:a16="http://schemas.microsoft.com/office/drawing/2014/main" id="{9AD3E538-EC0F-401F-8451-8C598BC33CF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335889" y="58385"/>
          <a:ext cx="747889" cy="569559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4466D0-06DB-48D1-B682-0AD5CA49F00B}">
  <sheetPr>
    <tabColor rgb="FFFF0000"/>
  </sheetPr>
  <dimension ref="A1:N57"/>
  <sheetViews>
    <sheetView tabSelected="1" topLeftCell="A43" zoomScale="90" zoomScaleNormal="90" workbookViewId="0">
      <selection activeCell="A55" sqref="A55:M55"/>
    </sheetView>
  </sheetViews>
  <sheetFormatPr defaultRowHeight="15.5"/>
  <cols>
    <col min="1" max="1" width="4" style="57" customWidth="1"/>
    <col min="2" max="8" width="8.7265625" style="57"/>
    <col min="9" max="9" width="8.1796875" style="57" customWidth="1"/>
    <col min="10" max="11" width="9.1796875" style="57" hidden="1" customWidth="1"/>
    <col min="12" max="12" width="25.54296875" style="57" customWidth="1"/>
    <col min="13" max="13" width="16.453125" style="57" customWidth="1"/>
    <col min="14" max="14" width="8.7265625" style="57"/>
    <col min="15" max="16384" width="8.7265625" style="19"/>
  </cols>
  <sheetData>
    <row r="1" spans="1:14" ht="16" thickTop="1">
      <c r="A1" s="45"/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7"/>
    </row>
    <row r="2" spans="1:14">
      <c r="A2" s="77" t="s">
        <v>81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9"/>
    </row>
    <row r="3" spans="1:14">
      <c r="A3" s="48"/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50"/>
    </row>
    <row r="4" spans="1:14">
      <c r="A4" s="51"/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3"/>
    </row>
    <row r="5" spans="1:14" s="20" customFormat="1">
      <c r="A5" s="80" t="s">
        <v>139</v>
      </c>
      <c r="B5" s="81"/>
      <c r="C5" s="81"/>
      <c r="D5" s="81"/>
      <c r="E5" s="81"/>
      <c r="F5" s="81"/>
      <c r="G5" s="81"/>
      <c r="H5" s="81"/>
      <c r="I5" s="81"/>
      <c r="J5" s="81"/>
      <c r="K5" s="81"/>
      <c r="L5" s="81"/>
      <c r="M5" s="81"/>
      <c r="N5" s="82"/>
    </row>
    <row r="6" spans="1:14" s="20" customFormat="1" ht="15.5" customHeight="1">
      <c r="A6" s="80" t="s">
        <v>125</v>
      </c>
      <c r="B6" s="81"/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2"/>
    </row>
    <row r="7" spans="1:14" s="20" customFormat="1" ht="18.5" customHeight="1">
      <c r="A7" s="83" t="s">
        <v>140</v>
      </c>
      <c r="B7" s="84"/>
      <c r="C7" s="84"/>
      <c r="D7" s="84"/>
      <c r="E7" s="84"/>
      <c r="F7" s="84"/>
      <c r="G7" s="84"/>
      <c r="H7" s="84"/>
      <c r="I7" s="84"/>
      <c r="J7" s="84"/>
      <c r="K7" s="84"/>
      <c r="L7" s="84"/>
      <c r="M7" s="84"/>
      <c r="N7" s="85"/>
    </row>
    <row r="8" spans="1:14" s="20" customFormat="1" ht="18" customHeight="1">
      <c r="A8" s="83" t="s">
        <v>141</v>
      </c>
      <c r="B8" s="84"/>
      <c r="C8" s="84"/>
      <c r="D8" s="84"/>
      <c r="E8" s="84"/>
      <c r="F8" s="84"/>
      <c r="G8" s="84"/>
      <c r="H8" s="84"/>
      <c r="I8" s="84"/>
      <c r="J8" s="84"/>
      <c r="K8" s="84"/>
      <c r="L8" s="84"/>
      <c r="M8" s="84"/>
      <c r="N8" s="85"/>
    </row>
    <row r="9" spans="1:14" s="20" customFormat="1" ht="15" customHeight="1">
      <c r="A9" s="83" t="s">
        <v>142</v>
      </c>
      <c r="B9" s="84"/>
      <c r="C9" s="84"/>
      <c r="D9" s="84"/>
      <c r="E9" s="84"/>
      <c r="F9" s="84"/>
      <c r="G9" s="84"/>
      <c r="H9" s="84"/>
      <c r="I9" s="84"/>
      <c r="J9" s="84"/>
      <c r="K9" s="84"/>
      <c r="L9" s="84"/>
      <c r="M9" s="84"/>
      <c r="N9" s="85"/>
    </row>
    <row r="10" spans="1:14" s="20" customFormat="1">
      <c r="A10" s="83" t="s">
        <v>143</v>
      </c>
      <c r="B10" s="84"/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85"/>
    </row>
    <row r="11" spans="1:14" s="20" customFormat="1">
      <c r="A11" s="74" t="s">
        <v>126</v>
      </c>
      <c r="B11" s="75"/>
      <c r="C11" s="75"/>
      <c r="D11" s="75"/>
      <c r="E11" s="75"/>
      <c r="F11" s="75"/>
      <c r="G11" s="75"/>
      <c r="H11" s="75"/>
      <c r="I11" s="75"/>
      <c r="J11" s="75"/>
      <c r="K11" s="75"/>
      <c r="L11" s="75"/>
      <c r="M11" s="75"/>
      <c r="N11" s="76"/>
    </row>
    <row r="12" spans="1:14" s="20" customFormat="1" ht="19" customHeight="1">
      <c r="A12" s="83" t="s">
        <v>127</v>
      </c>
      <c r="B12" s="84"/>
      <c r="C12" s="84"/>
      <c r="D12" s="84"/>
      <c r="E12" s="84"/>
      <c r="F12" s="84"/>
      <c r="G12" s="84"/>
      <c r="H12" s="84"/>
      <c r="I12" s="84"/>
      <c r="J12" s="84"/>
      <c r="K12" s="84"/>
      <c r="L12" s="84"/>
      <c r="M12" s="84"/>
      <c r="N12" s="85"/>
    </row>
    <row r="13" spans="1:14" s="20" customFormat="1">
      <c r="A13" s="86" t="s">
        <v>128</v>
      </c>
      <c r="B13" s="87"/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8"/>
    </row>
    <row r="14" spans="1:14" s="20" customFormat="1" ht="18.5" customHeight="1">
      <c r="A14" s="55" t="s">
        <v>92</v>
      </c>
      <c r="B14" s="87" t="s">
        <v>171</v>
      </c>
      <c r="C14" s="87"/>
      <c r="D14" s="87"/>
      <c r="E14" s="87"/>
      <c r="F14" s="87"/>
      <c r="G14" s="87"/>
      <c r="H14" s="87"/>
      <c r="I14" s="87"/>
      <c r="J14" s="87"/>
      <c r="K14" s="87"/>
      <c r="L14" s="87"/>
      <c r="M14" s="87"/>
      <c r="N14" s="88"/>
    </row>
    <row r="15" spans="1:14" s="20" customFormat="1">
      <c r="A15" s="54" t="s">
        <v>93</v>
      </c>
      <c r="B15" s="87" t="s">
        <v>144</v>
      </c>
      <c r="C15" s="87"/>
      <c r="D15" s="87"/>
      <c r="E15" s="87"/>
      <c r="F15" s="87"/>
      <c r="G15" s="87"/>
      <c r="H15" s="87"/>
      <c r="I15" s="87"/>
      <c r="J15" s="87"/>
      <c r="K15" s="87"/>
      <c r="L15" s="87"/>
      <c r="M15" s="87"/>
      <c r="N15" s="88"/>
    </row>
    <row r="16" spans="1:14" s="20" customFormat="1">
      <c r="A16" s="51"/>
      <c r="B16" s="87" t="s">
        <v>129</v>
      </c>
      <c r="C16" s="87"/>
      <c r="D16" s="87"/>
      <c r="E16" s="87"/>
      <c r="F16" s="87"/>
      <c r="G16" s="87"/>
      <c r="H16" s="87"/>
      <c r="I16" s="87"/>
      <c r="J16" s="87"/>
      <c r="K16" s="87"/>
      <c r="L16" s="87"/>
      <c r="M16" s="87"/>
      <c r="N16" s="88"/>
    </row>
    <row r="17" spans="1:14">
      <c r="A17" s="86" t="s">
        <v>145</v>
      </c>
      <c r="B17" s="87"/>
      <c r="C17" s="87"/>
      <c r="D17" s="87"/>
      <c r="E17" s="87"/>
      <c r="F17" s="87"/>
      <c r="G17" s="87"/>
      <c r="H17" s="87"/>
      <c r="I17" s="87"/>
      <c r="J17" s="87"/>
      <c r="K17" s="87"/>
      <c r="L17" s="87"/>
      <c r="M17" s="87"/>
      <c r="N17" s="88"/>
    </row>
    <row r="18" spans="1:14">
      <c r="A18" s="83" t="s">
        <v>170</v>
      </c>
      <c r="B18" s="87"/>
      <c r="C18" s="87"/>
      <c r="D18" s="87"/>
      <c r="E18" s="87"/>
      <c r="F18" s="87"/>
      <c r="G18" s="87"/>
      <c r="H18" s="87"/>
      <c r="I18" s="87"/>
      <c r="J18" s="87"/>
      <c r="K18" s="87"/>
      <c r="L18" s="87"/>
      <c r="M18" s="87"/>
      <c r="N18" s="88"/>
    </row>
    <row r="19" spans="1:14">
      <c r="A19" s="83" t="s">
        <v>130</v>
      </c>
      <c r="B19" s="84"/>
      <c r="C19" s="84"/>
      <c r="D19" s="84"/>
      <c r="E19" s="84"/>
      <c r="F19" s="84"/>
      <c r="G19" s="84"/>
      <c r="H19" s="84"/>
      <c r="I19" s="84"/>
      <c r="J19" s="84"/>
      <c r="K19" s="84"/>
      <c r="L19" s="84"/>
      <c r="M19" s="84"/>
      <c r="N19" s="85"/>
    </row>
    <row r="20" spans="1:14">
      <c r="A20" s="86" t="s">
        <v>94</v>
      </c>
      <c r="B20" s="87"/>
      <c r="C20" s="87"/>
      <c r="D20" s="87"/>
      <c r="E20" s="87"/>
      <c r="F20" s="87"/>
      <c r="G20" s="87"/>
      <c r="H20" s="87"/>
      <c r="I20" s="87"/>
      <c r="J20" s="87"/>
      <c r="K20" s="87"/>
      <c r="L20" s="87"/>
      <c r="M20" s="87"/>
      <c r="N20" s="88"/>
    </row>
    <row r="21" spans="1:14">
      <c r="A21" s="51"/>
      <c r="B21" s="52"/>
      <c r="C21" s="52"/>
      <c r="D21" s="52"/>
      <c r="E21" s="52"/>
      <c r="F21" s="52"/>
      <c r="G21" s="52"/>
      <c r="H21" s="52"/>
      <c r="I21" s="52"/>
      <c r="J21" s="52"/>
      <c r="K21" s="52"/>
      <c r="L21" s="52"/>
      <c r="M21" s="52"/>
      <c r="N21" s="53"/>
    </row>
    <row r="22" spans="1:14">
      <c r="A22" s="51"/>
      <c r="B22" s="52"/>
      <c r="C22" s="52"/>
      <c r="D22" s="52"/>
      <c r="E22" s="52"/>
      <c r="F22" s="52"/>
      <c r="G22" s="52"/>
      <c r="H22" s="52"/>
      <c r="I22" s="52"/>
      <c r="J22" s="52"/>
      <c r="K22" s="52"/>
      <c r="L22" s="52"/>
      <c r="M22" s="52"/>
      <c r="N22" s="53"/>
    </row>
    <row r="23" spans="1:14">
      <c r="A23" s="48"/>
      <c r="B23" s="49"/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50"/>
    </row>
    <row r="24" spans="1:14">
      <c r="A24" s="48"/>
      <c r="B24" s="49"/>
      <c r="C24" s="49"/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50"/>
    </row>
    <row r="25" spans="1:14">
      <c r="N25" s="50"/>
    </row>
    <row r="26" spans="1:14">
      <c r="A26" s="71" t="s">
        <v>131</v>
      </c>
      <c r="B26" s="69"/>
      <c r="C26" s="69"/>
      <c r="D26" s="69"/>
      <c r="E26" s="69"/>
      <c r="F26" s="69"/>
      <c r="G26" s="69"/>
      <c r="H26" s="69"/>
      <c r="I26" s="69"/>
      <c r="J26" s="69"/>
      <c r="K26" s="69"/>
      <c r="L26" s="69"/>
      <c r="M26" s="69"/>
      <c r="N26" s="70"/>
    </row>
    <row r="27" spans="1:14">
      <c r="A27" s="48"/>
      <c r="B27" s="49"/>
      <c r="C27" s="49"/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50"/>
    </row>
    <row r="28" spans="1:14">
      <c r="A28" s="48"/>
      <c r="B28" s="49"/>
      <c r="C28" s="49"/>
      <c r="D28" s="49"/>
      <c r="E28" s="49"/>
      <c r="F28" s="49"/>
      <c r="G28" s="49"/>
      <c r="H28" s="49"/>
      <c r="I28" s="49"/>
      <c r="J28" s="49"/>
      <c r="K28" s="49"/>
      <c r="L28" s="49"/>
      <c r="M28" s="49"/>
      <c r="N28" s="50"/>
    </row>
    <row r="29" spans="1:14">
      <c r="A29" s="48"/>
      <c r="B29" s="49"/>
      <c r="C29" s="49"/>
      <c r="D29" s="49"/>
      <c r="E29" s="49"/>
      <c r="F29" s="49"/>
      <c r="G29" s="49"/>
      <c r="H29" s="49"/>
      <c r="I29" s="49"/>
      <c r="J29" s="49"/>
      <c r="K29" s="49"/>
      <c r="L29" s="49"/>
      <c r="M29" s="49"/>
      <c r="N29" s="50"/>
    </row>
    <row r="30" spans="1:14">
      <c r="A30" s="48"/>
      <c r="B30" s="49"/>
      <c r="C30" s="49"/>
      <c r="D30" s="49"/>
      <c r="E30" s="49"/>
      <c r="F30" s="49"/>
      <c r="G30" s="49"/>
      <c r="H30" s="49"/>
      <c r="I30" s="49"/>
      <c r="J30" s="49"/>
      <c r="K30" s="49"/>
      <c r="L30" s="49"/>
      <c r="M30" s="49"/>
      <c r="N30" s="50"/>
    </row>
    <row r="31" spans="1:14">
      <c r="A31" s="69" t="s">
        <v>169</v>
      </c>
      <c r="B31" s="69"/>
      <c r="C31" s="69"/>
      <c r="D31" s="69"/>
      <c r="E31" s="69"/>
      <c r="F31" s="69"/>
      <c r="G31" s="69"/>
      <c r="H31" s="69"/>
      <c r="I31" s="69"/>
      <c r="J31" s="69"/>
      <c r="K31" s="69"/>
      <c r="L31" s="69"/>
      <c r="M31" s="69"/>
      <c r="N31" s="70"/>
    </row>
    <row r="32" spans="1:14">
      <c r="A32" s="69" t="s">
        <v>148</v>
      </c>
      <c r="B32" s="69"/>
      <c r="C32" s="69"/>
      <c r="D32" s="69"/>
      <c r="E32" s="69"/>
      <c r="F32" s="69"/>
      <c r="G32" s="69"/>
      <c r="H32" s="69"/>
      <c r="I32" s="69"/>
      <c r="J32" s="69"/>
      <c r="K32" s="69"/>
      <c r="L32" s="69"/>
      <c r="M32" s="69"/>
      <c r="N32" s="70"/>
    </row>
    <row r="33" spans="1:14">
      <c r="A33" s="69" t="s">
        <v>149</v>
      </c>
      <c r="B33" s="69"/>
      <c r="C33" s="69"/>
      <c r="D33" s="69"/>
      <c r="E33" s="69"/>
      <c r="F33" s="69"/>
      <c r="G33" s="69"/>
      <c r="H33" s="69"/>
      <c r="I33" s="69"/>
      <c r="J33" s="69"/>
      <c r="K33" s="69"/>
      <c r="L33" s="69"/>
      <c r="M33" s="69"/>
      <c r="N33" s="70"/>
    </row>
    <row r="34" spans="1:14">
      <c r="A34" s="71" t="s">
        <v>150</v>
      </c>
      <c r="B34" s="69"/>
      <c r="C34" s="69"/>
      <c r="D34" s="69"/>
      <c r="E34" s="69"/>
      <c r="F34" s="69"/>
      <c r="G34" s="69"/>
      <c r="H34" s="69"/>
      <c r="I34" s="69"/>
      <c r="J34" s="69"/>
      <c r="K34" s="69"/>
      <c r="L34" s="69"/>
      <c r="M34" s="69"/>
      <c r="N34" s="50"/>
    </row>
    <row r="35" spans="1:14">
      <c r="A35" s="71" t="s">
        <v>151</v>
      </c>
      <c r="B35" s="69"/>
      <c r="C35" s="69"/>
      <c r="D35" s="69"/>
      <c r="E35" s="69"/>
      <c r="F35" s="69"/>
      <c r="G35" s="69"/>
      <c r="H35" s="69"/>
      <c r="I35" s="69"/>
      <c r="J35" s="69"/>
      <c r="K35" s="69"/>
      <c r="L35" s="69"/>
      <c r="M35" s="69"/>
      <c r="N35" s="50"/>
    </row>
    <row r="36" spans="1:14">
      <c r="A36" s="71" t="s">
        <v>132</v>
      </c>
      <c r="B36" s="69"/>
      <c r="C36" s="69"/>
      <c r="D36" s="69"/>
      <c r="E36" s="69"/>
      <c r="F36" s="69"/>
      <c r="G36" s="69"/>
      <c r="H36" s="69"/>
      <c r="I36" s="69"/>
      <c r="J36" s="69"/>
      <c r="K36" s="69"/>
      <c r="L36" s="69"/>
      <c r="M36" s="69"/>
      <c r="N36" s="70"/>
    </row>
    <row r="37" spans="1:14">
      <c r="A37" s="71" t="s">
        <v>152</v>
      </c>
      <c r="B37" s="69"/>
      <c r="C37" s="69"/>
      <c r="D37" s="69"/>
      <c r="E37" s="69"/>
      <c r="F37" s="69"/>
      <c r="G37" s="69"/>
      <c r="H37" s="69"/>
      <c r="I37" s="69"/>
      <c r="J37" s="69"/>
      <c r="K37" s="69"/>
      <c r="L37" s="69"/>
      <c r="M37" s="69"/>
      <c r="N37" s="50"/>
    </row>
    <row r="38" spans="1:14">
      <c r="A38" s="71" t="s">
        <v>153</v>
      </c>
      <c r="B38" s="69"/>
      <c r="C38" s="69"/>
      <c r="D38" s="69"/>
      <c r="E38" s="69"/>
      <c r="F38" s="69"/>
      <c r="G38" s="69"/>
      <c r="H38" s="69"/>
      <c r="I38" s="69"/>
      <c r="J38" s="69"/>
      <c r="K38" s="69"/>
      <c r="L38" s="69"/>
      <c r="M38" s="69"/>
      <c r="N38" s="50"/>
    </row>
    <row r="39" spans="1:14">
      <c r="A39" s="71" t="s">
        <v>133</v>
      </c>
      <c r="B39" s="69"/>
      <c r="C39" s="69"/>
      <c r="D39" s="69"/>
      <c r="E39" s="69"/>
      <c r="F39" s="69"/>
      <c r="G39" s="69"/>
      <c r="H39" s="69"/>
      <c r="I39" s="69"/>
      <c r="J39" s="69"/>
      <c r="K39" s="69"/>
      <c r="L39" s="69"/>
      <c r="M39" s="69"/>
      <c r="N39" s="50"/>
    </row>
    <row r="40" spans="1:14">
      <c r="A40" s="71" t="s">
        <v>154</v>
      </c>
      <c r="B40" s="69"/>
      <c r="C40" s="69"/>
      <c r="D40" s="69"/>
      <c r="E40" s="69"/>
      <c r="F40" s="69"/>
      <c r="G40" s="69"/>
      <c r="H40" s="69"/>
      <c r="I40" s="69"/>
      <c r="J40" s="69"/>
      <c r="K40" s="69"/>
      <c r="L40" s="69"/>
      <c r="M40" s="69"/>
      <c r="N40" s="50"/>
    </row>
    <row r="41" spans="1:14">
      <c r="A41" s="71" t="s">
        <v>155</v>
      </c>
      <c r="B41" s="69"/>
      <c r="C41" s="69"/>
      <c r="D41" s="69"/>
      <c r="E41" s="69"/>
      <c r="F41" s="69"/>
      <c r="G41" s="69"/>
      <c r="H41" s="69"/>
      <c r="I41" s="69"/>
      <c r="J41" s="69"/>
      <c r="K41" s="69"/>
      <c r="L41" s="69"/>
      <c r="M41" s="69"/>
      <c r="N41" s="50"/>
    </row>
    <row r="42" spans="1:14">
      <c r="A42" s="71" t="s">
        <v>156</v>
      </c>
      <c r="B42" s="69"/>
      <c r="C42" s="69"/>
      <c r="D42" s="69"/>
      <c r="E42" s="69"/>
      <c r="F42" s="69"/>
      <c r="G42" s="69"/>
      <c r="H42" s="69"/>
      <c r="I42" s="69"/>
      <c r="J42" s="69"/>
      <c r="K42" s="69"/>
      <c r="L42" s="69"/>
      <c r="M42" s="69"/>
      <c r="N42" s="50"/>
    </row>
    <row r="43" spans="1:14">
      <c r="A43" s="74" t="s">
        <v>134</v>
      </c>
      <c r="B43" s="75"/>
      <c r="C43" s="75"/>
      <c r="D43" s="75"/>
      <c r="E43" s="75"/>
      <c r="F43" s="75"/>
      <c r="G43" s="75"/>
      <c r="H43" s="75"/>
      <c r="I43" s="75"/>
      <c r="J43" s="75"/>
      <c r="K43" s="75"/>
      <c r="L43" s="75"/>
      <c r="M43" s="75"/>
      <c r="N43" s="76"/>
    </row>
    <row r="44" spans="1:14">
      <c r="A44" s="71" t="s">
        <v>135</v>
      </c>
      <c r="B44" s="69"/>
      <c r="C44" s="69"/>
      <c r="D44" s="69"/>
      <c r="E44" s="69"/>
      <c r="F44" s="69"/>
      <c r="G44" s="69"/>
      <c r="H44" s="69"/>
      <c r="I44" s="69"/>
      <c r="J44" s="69"/>
      <c r="K44" s="69"/>
      <c r="L44" s="69"/>
      <c r="M44" s="69"/>
      <c r="N44" s="50"/>
    </row>
    <row r="45" spans="1:14">
      <c r="A45" s="71" t="s">
        <v>157</v>
      </c>
      <c r="B45" s="69"/>
      <c r="C45" s="69"/>
      <c r="D45" s="69"/>
      <c r="E45" s="69"/>
      <c r="F45" s="69"/>
      <c r="G45" s="69"/>
      <c r="H45" s="69"/>
      <c r="I45" s="69"/>
      <c r="J45" s="69"/>
      <c r="K45" s="69"/>
      <c r="L45" s="69"/>
      <c r="M45" s="69"/>
      <c r="N45" s="50"/>
    </row>
    <row r="46" spans="1:14">
      <c r="A46" s="71" t="s">
        <v>158</v>
      </c>
      <c r="B46" s="69"/>
      <c r="C46" s="69"/>
      <c r="D46" s="69"/>
      <c r="E46" s="69"/>
      <c r="F46" s="69"/>
      <c r="G46" s="69"/>
      <c r="H46" s="69"/>
      <c r="I46" s="69"/>
      <c r="J46" s="69"/>
      <c r="K46" s="69"/>
      <c r="L46" s="69"/>
      <c r="M46" s="69"/>
      <c r="N46" s="50"/>
    </row>
    <row r="47" spans="1:14" ht="16" thickBot="1">
      <c r="A47" s="72" t="s">
        <v>168</v>
      </c>
      <c r="B47" s="73"/>
      <c r="C47" s="73"/>
      <c r="D47" s="73"/>
      <c r="E47" s="73"/>
      <c r="F47" s="73"/>
      <c r="G47" s="73"/>
      <c r="H47" s="73"/>
      <c r="I47" s="73"/>
      <c r="J47" s="73"/>
      <c r="K47" s="73"/>
      <c r="L47" s="73"/>
      <c r="M47" s="73"/>
      <c r="N47" s="56"/>
    </row>
    <row r="48" spans="1:14" ht="16" thickTop="1">
      <c r="A48" s="68"/>
      <c r="B48" s="68"/>
      <c r="C48" s="68"/>
      <c r="D48" s="68"/>
      <c r="E48" s="68"/>
      <c r="F48" s="68"/>
      <c r="G48" s="68"/>
      <c r="H48" s="68"/>
      <c r="I48" s="68"/>
      <c r="J48" s="68"/>
      <c r="K48" s="68"/>
      <c r="L48" s="68"/>
      <c r="M48" s="68"/>
    </row>
    <row r="49" spans="1:13">
      <c r="A49" s="68"/>
      <c r="B49" s="68"/>
      <c r="C49" s="68"/>
      <c r="D49" s="68"/>
      <c r="E49" s="68"/>
      <c r="F49" s="68"/>
      <c r="G49" s="68"/>
      <c r="H49" s="68"/>
      <c r="I49" s="68"/>
      <c r="J49" s="68"/>
      <c r="K49" s="68"/>
      <c r="L49" s="68"/>
      <c r="M49" s="68"/>
    </row>
    <row r="50" spans="1:13">
      <c r="A50" s="68" t="s">
        <v>173</v>
      </c>
      <c r="B50" s="68"/>
      <c r="C50" s="68"/>
      <c r="D50" s="68"/>
      <c r="E50" s="68"/>
      <c r="F50" s="68"/>
      <c r="G50" s="68"/>
      <c r="H50" s="68"/>
      <c r="I50" s="68"/>
      <c r="J50" s="68"/>
      <c r="K50" s="68"/>
      <c r="L50" s="68"/>
      <c r="M50" s="68"/>
    </row>
    <row r="51" spans="1:13">
      <c r="A51" s="68" t="s">
        <v>172</v>
      </c>
      <c r="B51" s="68"/>
      <c r="C51" s="68"/>
      <c r="D51" s="68"/>
      <c r="E51" s="68"/>
      <c r="F51" s="68"/>
      <c r="G51" s="68"/>
      <c r="H51" s="68"/>
      <c r="I51" s="68"/>
      <c r="J51" s="68"/>
      <c r="K51" s="68"/>
      <c r="L51" s="68"/>
      <c r="M51" s="68"/>
    </row>
    <row r="52" spans="1:13">
      <c r="A52" s="68"/>
      <c r="B52" s="68"/>
      <c r="C52" s="68"/>
      <c r="D52" s="68"/>
      <c r="E52" s="68"/>
      <c r="F52" s="68"/>
      <c r="G52" s="68"/>
      <c r="H52" s="68"/>
      <c r="I52" s="68"/>
      <c r="J52" s="68"/>
      <c r="K52" s="68"/>
      <c r="L52" s="68"/>
      <c r="M52" s="68"/>
    </row>
    <row r="53" spans="1:13">
      <c r="A53" s="68"/>
      <c r="B53" s="68"/>
      <c r="C53" s="68"/>
      <c r="D53" s="68"/>
      <c r="E53" s="68"/>
      <c r="F53" s="68"/>
      <c r="G53" s="68"/>
      <c r="H53" s="68"/>
      <c r="I53" s="68"/>
      <c r="J53" s="68"/>
      <c r="K53" s="68"/>
      <c r="L53" s="68"/>
      <c r="M53" s="68"/>
    </row>
    <row r="54" spans="1:13">
      <c r="A54" s="68"/>
      <c r="B54" s="68"/>
      <c r="C54" s="68"/>
      <c r="D54" s="68"/>
      <c r="E54" s="68"/>
      <c r="F54" s="68"/>
      <c r="G54" s="68"/>
      <c r="H54" s="68"/>
      <c r="I54" s="68"/>
      <c r="J54" s="68"/>
      <c r="K54" s="68"/>
      <c r="L54" s="68"/>
      <c r="M54" s="68"/>
    </row>
    <row r="55" spans="1:13">
      <c r="A55" s="106"/>
      <c r="B55" s="106"/>
      <c r="C55" s="106"/>
      <c r="D55" s="106"/>
      <c r="E55" s="106"/>
      <c r="F55" s="106"/>
      <c r="G55" s="106"/>
      <c r="H55" s="106"/>
      <c r="I55" s="106"/>
      <c r="J55" s="106"/>
      <c r="K55" s="106"/>
      <c r="L55" s="106"/>
      <c r="M55" s="106"/>
    </row>
    <row r="56" spans="1:13">
      <c r="A56" s="68"/>
      <c r="B56" s="68"/>
      <c r="C56" s="68"/>
      <c r="D56" s="68"/>
      <c r="E56" s="68"/>
      <c r="F56" s="68"/>
      <c r="G56" s="68"/>
      <c r="H56" s="68"/>
      <c r="I56" s="68"/>
      <c r="J56" s="68"/>
      <c r="K56" s="68"/>
      <c r="L56" s="68"/>
      <c r="M56" s="68"/>
    </row>
    <row r="57" spans="1:13">
      <c r="A57" s="68"/>
      <c r="B57" s="68"/>
      <c r="C57" s="68"/>
      <c r="D57" s="68"/>
      <c r="E57" s="68"/>
      <c r="F57" s="68"/>
      <c r="G57" s="68"/>
      <c r="H57" s="68"/>
      <c r="I57" s="68"/>
      <c r="J57" s="68"/>
      <c r="K57" s="68"/>
      <c r="L57" s="68"/>
      <c r="M57" s="68"/>
    </row>
  </sheetData>
  <sheetProtection algorithmName="SHA-512" hashValue="bTz6JUJqOUyp9FrKPaUzy1Es068gt0aY0Qg6Vo6ftQXhYqS9PnYq2R1d/S/McBC3shkmaOvNI7/19Ysp0MynJQ==" saltValue="ChOnibxxbBtkyymkXy3YQQ==" spinCount="100000" sheet="1" formatCells="0" formatColumns="0" formatRows="0" insertColumns="0" insertRows="0" insertHyperlinks="0" deleteColumns="0" deleteRows="0" sort="0" autoFilter="0" pivotTables="0"/>
  <mergeCells count="45">
    <mergeCell ref="A8:N8"/>
    <mergeCell ref="A10:N10"/>
    <mergeCell ref="A20:N20"/>
    <mergeCell ref="A26:N26"/>
    <mergeCell ref="A34:M34"/>
    <mergeCell ref="A2:N2"/>
    <mergeCell ref="A5:N5"/>
    <mergeCell ref="A11:N11"/>
    <mergeCell ref="A12:N12"/>
    <mergeCell ref="A13:N13"/>
    <mergeCell ref="A9:N9"/>
    <mergeCell ref="A18:N18"/>
    <mergeCell ref="A19:N19"/>
    <mergeCell ref="B14:N14"/>
    <mergeCell ref="B15:N15"/>
    <mergeCell ref="B16:N16"/>
    <mergeCell ref="A17:N17"/>
    <mergeCell ref="A6:N6"/>
    <mergeCell ref="A7:N7"/>
    <mergeCell ref="A35:M35"/>
    <mergeCell ref="A36:N36"/>
    <mergeCell ref="A37:M37"/>
    <mergeCell ref="A38:M38"/>
    <mergeCell ref="A39:M39"/>
    <mergeCell ref="A40:M40"/>
    <mergeCell ref="A41:M41"/>
    <mergeCell ref="A42:M42"/>
    <mergeCell ref="A43:N43"/>
    <mergeCell ref="A44:M44"/>
    <mergeCell ref="A55:M55"/>
    <mergeCell ref="A56:M56"/>
    <mergeCell ref="A57:M57"/>
    <mergeCell ref="A31:N31"/>
    <mergeCell ref="A32:N32"/>
    <mergeCell ref="A33:N33"/>
    <mergeCell ref="A50:M50"/>
    <mergeCell ref="A51:M51"/>
    <mergeCell ref="A52:M52"/>
    <mergeCell ref="A53:M53"/>
    <mergeCell ref="A54:M54"/>
    <mergeCell ref="A45:M45"/>
    <mergeCell ref="A46:M46"/>
    <mergeCell ref="A47:M47"/>
    <mergeCell ref="A48:M48"/>
    <mergeCell ref="A49:M49"/>
  </mergeCells>
  <pageMargins left="0.70866141732283472" right="0.39370078740157483" top="0.39370078740157483" bottom="1.1811023622047245" header="0.31496062992125984" footer="0.31496062992125984"/>
  <pageSetup paperSize="5" scale="80"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441196-C174-4B4A-B75A-F3E68517B33A}">
  <sheetPr>
    <tabColor rgb="FFFF0000"/>
  </sheetPr>
  <dimension ref="B1:H8"/>
  <sheetViews>
    <sheetView workbookViewId="0">
      <selection activeCell="D12" sqref="D12"/>
    </sheetView>
  </sheetViews>
  <sheetFormatPr defaultRowHeight="14.5"/>
  <cols>
    <col min="2" max="2" width="8.7265625" style="21"/>
    <col min="3" max="3" width="15.26953125" customWidth="1"/>
    <col min="4" max="4" width="14.36328125" customWidth="1"/>
    <col min="6" max="6" width="10.453125" customWidth="1"/>
    <col min="7" max="7" width="10.90625" customWidth="1"/>
    <col min="8" max="8" width="8.7265625" style="21"/>
  </cols>
  <sheetData>
    <row r="1" spans="2:8">
      <c r="B1" s="89" t="s">
        <v>100</v>
      </c>
      <c r="C1" s="89"/>
      <c r="D1" s="89"/>
      <c r="E1" s="89"/>
      <c r="F1" s="89"/>
      <c r="G1" s="89"/>
    </row>
    <row r="2" spans="2:8">
      <c r="C2" s="18"/>
    </row>
    <row r="3" spans="2:8">
      <c r="B3" s="93" t="s">
        <v>98</v>
      </c>
      <c r="C3" s="94" t="s">
        <v>95</v>
      </c>
      <c r="D3" s="92" t="s">
        <v>96</v>
      </c>
      <c r="E3" s="92"/>
      <c r="F3" s="92"/>
      <c r="G3" s="92"/>
      <c r="H3" s="90" t="s">
        <v>11</v>
      </c>
    </row>
    <row r="4" spans="2:8" s="23" customFormat="1" ht="43.5" customHeight="1">
      <c r="B4" s="93"/>
      <c r="C4" s="94"/>
      <c r="D4" s="24" t="s">
        <v>97</v>
      </c>
      <c r="E4" s="24" t="s">
        <v>101</v>
      </c>
      <c r="F4" s="24" t="s">
        <v>102</v>
      </c>
      <c r="G4" s="24" t="s">
        <v>103</v>
      </c>
      <c r="H4" s="91"/>
    </row>
    <row r="5" spans="2:8">
      <c r="B5" s="25" t="s">
        <v>99</v>
      </c>
      <c r="C5" s="26">
        <v>112</v>
      </c>
      <c r="D5" s="27">
        <f>80%*C5</f>
        <v>89.600000000000009</v>
      </c>
      <c r="E5" s="27">
        <v>0</v>
      </c>
      <c r="F5" s="27">
        <f>17%*C5</f>
        <v>19.040000000000003</v>
      </c>
      <c r="G5" s="27">
        <f>3%*C5</f>
        <v>3.36</v>
      </c>
      <c r="H5" s="27">
        <f>SUM(D5:G5)</f>
        <v>112.00000000000001</v>
      </c>
    </row>
    <row r="6" spans="2:8">
      <c r="B6" s="28"/>
      <c r="C6" s="29"/>
      <c r="D6" s="34">
        <v>0.8</v>
      </c>
      <c r="E6" s="34">
        <v>0</v>
      </c>
      <c r="F6" s="34">
        <v>0.17</v>
      </c>
      <c r="G6" s="34">
        <v>0.03</v>
      </c>
      <c r="H6" s="30"/>
    </row>
    <row r="7" spans="2:8">
      <c r="B7" s="31"/>
      <c r="C7" s="32"/>
      <c r="D7" s="33"/>
      <c r="E7" s="33"/>
      <c r="F7" s="33"/>
      <c r="G7" s="33"/>
      <c r="H7" s="33"/>
    </row>
    <row r="8" spans="2:8">
      <c r="B8" s="31"/>
      <c r="C8" s="32"/>
      <c r="D8" s="33"/>
      <c r="E8" s="33"/>
      <c r="F8" s="33"/>
      <c r="G8" s="33"/>
      <c r="H8" s="33"/>
    </row>
  </sheetData>
  <mergeCells count="5">
    <mergeCell ref="B1:G1"/>
    <mergeCell ref="H3:H4"/>
    <mergeCell ref="D3:G3"/>
    <mergeCell ref="B3:B4"/>
    <mergeCell ref="C3:C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0EECC1-54A0-48DC-AC57-8E9F02CA3827}">
  <sheetPr>
    <tabColor rgb="FFFF0000"/>
  </sheetPr>
  <dimension ref="A2:K100"/>
  <sheetViews>
    <sheetView topLeftCell="A7" workbookViewId="0">
      <selection activeCell="G7" sqref="G7"/>
    </sheetView>
  </sheetViews>
  <sheetFormatPr defaultColWidth="14.453125" defaultRowHeight="15" customHeight="1"/>
  <cols>
    <col min="1" max="1" width="4.453125" customWidth="1"/>
    <col min="2" max="2" width="26.26953125" customWidth="1"/>
    <col min="3" max="3" width="55" customWidth="1"/>
    <col min="4" max="4" width="29.36328125" customWidth="1"/>
    <col min="5" max="5" width="8.7265625" style="21" customWidth="1"/>
    <col min="6" max="11" width="8.7265625" customWidth="1"/>
  </cols>
  <sheetData>
    <row r="2" spans="1:11" ht="14.5">
      <c r="A2" s="15"/>
      <c r="B2" s="42" t="s">
        <v>146</v>
      </c>
      <c r="C2" s="42" t="s">
        <v>105</v>
      </c>
      <c r="D2" s="43" t="s">
        <v>116</v>
      </c>
      <c r="E2" s="43" t="s">
        <v>120</v>
      </c>
      <c r="F2" s="15"/>
      <c r="G2" s="15"/>
      <c r="H2" s="15"/>
      <c r="I2" s="15"/>
      <c r="J2" s="15"/>
      <c r="K2" s="15"/>
    </row>
    <row r="3" spans="1:11" ht="71.5" customHeight="1">
      <c r="A3" s="15"/>
      <c r="B3" s="62" t="s">
        <v>111</v>
      </c>
      <c r="C3" s="38" t="s">
        <v>106</v>
      </c>
      <c r="D3" s="39" t="s">
        <v>117</v>
      </c>
      <c r="E3" s="62">
        <v>100</v>
      </c>
      <c r="F3" s="15"/>
      <c r="G3" s="15"/>
      <c r="H3" s="15"/>
      <c r="I3" s="15"/>
      <c r="J3" s="15"/>
      <c r="K3" s="15"/>
    </row>
    <row r="4" spans="1:11" ht="28">
      <c r="A4" s="15"/>
      <c r="B4" s="62" t="s">
        <v>112</v>
      </c>
      <c r="C4" s="39" t="s">
        <v>107</v>
      </c>
      <c r="D4" s="63"/>
      <c r="E4" s="62">
        <v>0</v>
      </c>
      <c r="F4" s="15"/>
      <c r="G4" s="15"/>
      <c r="H4" s="15"/>
      <c r="I4" s="15"/>
      <c r="J4" s="15"/>
      <c r="K4" s="15"/>
    </row>
    <row r="5" spans="1:11" ht="33.5" customHeight="1">
      <c r="A5" s="15"/>
      <c r="B5" s="62" t="s">
        <v>113</v>
      </c>
      <c r="C5" s="39" t="s">
        <v>110</v>
      </c>
      <c r="D5" s="39" t="s">
        <v>118</v>
      </c>
      <c r="E5" s="62">
        <v>100</v>
      </c>
      <c r="F5" s="15"/>
      <c r="G5" s="15"/>
      <c r="H5" s="15"/>
      <c r="I5" s="15"/>
      <c r="J5" s="15"/>
      <c r="K5" s="15"/>
    </row>
    <row r="6" spans="1:11" ht="28">
      <c r="A6" s="15"/>
      <c r="B6" s="62" t="s">
        <v>114</v>
      </c>
      <c r="C6" s="39" t="s">
        <v>108</v>
      </c>
      <c r="D6" s="39" t="s">
        <v>119</v>
      </c>
      <c r="E6" s="62">
        <v>100</v>
      </c>
      <c r="F6" s="15"/>
      <c r="G6" s="15"/>
      <c r="H6" s="15"/>
      <c r="I6" s="15"/>
      <c r="J6" s="15"/>
      <c r="K6" s="15"/>
    </row>
    <row r="7" spans="1:11" ht="56.5">
      <c r="B7" s="62" t="s">
        <v>115</v>
      </c>
      <c r="C7" s="40" t="s">
        <v>109</v>
      </c>
      <c r="D7" s="64"/>
      <c r="E7" s="65">
        <v>0</v>
      </c>
    </row>
    <row r="9" spans="1:11" ht="14.5">
      <c r="C9" s="16"/>
    </row>
    <row r="10" spans="1:11" ht="14.5">
      <c r="B10" s="42" t="s">
        <v>7</v>
      </c>
      <c r="C10" s="42" t="s">
        <v>78</v>
      </c>
      <c r="D10" s="61" t="s">
        <v>120</v>
      </c>
    </row>
    <row r="11" spans="1:11" ht="28">
      <c r="B11" s="41" t="s">
        <v>14</v>
      </c>
      <c r="C11" s="38" t="s">
        <v>79</v>
      </c>
      <c r="D11" s="41">
        <v>50</v>
      </c>
    </row>
    <row r="12" spans="1:11" ht="30" customHeight="1">
      <c r="B12" s="41" t="s">
        <v>16</v>
      </c>
      <c r="C12" s="39" t="s">
        <v>137</v>
      </c>
      <c r="D12" s="41">
        <v>30</v>
      </c>
    </row>
    <row r="13" spans="1:11" ht="31.5" customHeight="1">
      <c r="B13" s="41" t="s">
        <v>22</v>
      </c>
      <c r="C13" s="39" t="s">
        <v>138</v>
      </c>
      <c r="D13" s="41">
        <v>10</v>
      </c>
    </row>
    <row r="14" spans="1:11" ht="30.5" customHeight="1">
      <c r="B14" s="41" t="s">
        <v>18</v>
      </c>
      <c r="C14" s="39" t="s">
        <v>80</v>
      </c>
      <c r="D14" s="41">
        <v>5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sheetProtection algorithmName="SHA-512" hashValue="ZWlzJA/1Kdb9qFe6zS27/D54euiT2Lo1AMekByU0a2Kzt/FyfrQyiAZDYC6xnk/l6H5jwKGzFi+ujhdo9pTffg==" saltValue="FpS3IhUXQIXl+cCiaRMFEg==" spinCount="100000" sheet="1" formatCells="0" formatColumns="0" formatRows="0" insertColumns="0" insertRows="0" insertHyperlinks="0" deleteColumns="0" deleteRows="0" sort="0" autoFilter="0" pivotTables="0"/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85D8A7-68B3-423D-AD05-57853652F45D}">
  <sheetPr>
    <tabColor rgb="FFFF0000"/>
    <pageSetUpPr fitToPage="1"/>
  </sheetPr>
  <dimension ref="A1:O89"/>
  <sheetViews>
    <sheetView topLeftCell="A4" zoomScale="90" zoomScaleNormal="90" zoomScalePageLayoutView="60" workbookViewId="0">
      <selection activeCell="J15" sqref="J15"/>
    </sheetView>
  </sheetViews>
  <sheetFormatPr defaultColWidth="14.453125" defaultRowHeight="15" customHeight="1"/>
  <cols>
    <col min="1" max="1" width="6.54296875" customWidth="1"/>
    <col min="2" max="2" width="14.08984375" customWidth="1"/>
    <col min="3" max="3" width="15.36328125" customWidth="1"/>
    <col min="4" max="4" width="30.90625" customWidth="1"/>
    <col min="5" max="5" width="15" customWidth="1"/>
    <col min="6" max="6" width="10" customWidth="1"/>
    <col min="7" max="7" width="18.81640625" customWidth="1"/>
    <col min="8" max="8" width="10.08984375" customWidth="1"/>
    <col min="9" max="9" width="10.7265625" customWidth="1"/>
    <col min="10" max="10" width="11.7265625" customWidth="1"/>
    <col min="11" max="11" width="22.6328125" style="60" customWidth="1"/>
    <col min="12" max="12" width="21.7265625" customWidth="1"/>
    <col min="13" max="13" width="23.08984375" customWidth="1"/>
    <col min="14" max="15" width="8.7265625" customWidth="1"/>
  </cols>
  <sheetData>
    <row r="1" spans="1:15" ht="14.25" customHeight="1">
      <c r="A1" s="97" t="s">
        <v>0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1"/>
      <c r="M1" s="1"/>
      <c r="N1" s="1"/>
      <c r="O1" s="1"/>
    </row>
    <row r="2" spans="1:15" ht="14.25" customHeight="1">
      <c r="A2" s="98" t="s">
        <v>1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1"/>
      <c r="M2" s="1"/>
      <c r="N2" s="1"/>
      <c r="O2" s="1"/>
    </row>
    <row r="3" spans="1:15" ht="14.25" customHeight="1">
      <c r="A3" s="99" t="s">
        <v>2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1"/>
      <c r="M3" s="1"/>
      <c r="N3" s="1"/>
      <c r="O3" s="1"/>
    </row>
    <row r="4" spans="1:15" ht="14.25" customHeight="1">
      <c r="A4" s="99" t="s">
        <v>3</v>
      </c>
      <c r="B4" s="99"/>
      <c r="C4" s="99"/>
      <c r="D4" s="99"/>
      <c r="E4" s="99"/>
      <c r="F4" s="99"/>
      <c r="G4" s="99"/>
      <c r="H4" s="99"/>
      <c r="I4" s="99"/>
      <c r="J4" s="99"/>
      <c r="K4" s="99"/>
      <c r="L4" s="1"/>
      <c r="M4" s="1"/>
      <c r="N4" s="1"/>
      <c r="O4" s="1"/>
    </row>
    <row r="5" spans="1:15" ht="14.25" customHeight="1">
      <c r="A5" s="2"/>
      <c r="B5" s="2"/>
      <c r="C5" s="2"/>
      <c r="D5" s="2"/>
      <c r="E5" s="2"/>
      <c r="F5" s="2"/>
      <c r="G5" s="2"/>
      <c r="H5" s="2"/>
      <c r="I5" s="2"/>
      <c r="J5" s="2"/>
      <c r="K5" s="3"/>
      <c r="L5" s="1"/>
      <c r="M5" s="1"/>
      <c r="N5" s="1"/>
      <c r="O5" s="1"/>
    </row>
    <row r="6" spans="1:15" ht="14.25" customHeight="1">
      <c r="A6" s="2"/>
      <c r="B6" s="2"/>
      <c r="C6" s="2"/>
      <c r="D6" s="2"/>
      <c r="E6" s="2"/>
      <c r="F6" s="2"/>
      <c r="G6" s="2"/>
      <c r="H6" s="2"/>
      <c r="I6" s="2"/>
      <c r="J6" s="2"/>
      <c r="K6" s="3"/>
      <c r="L6" s="1"/>
      <c r="M6" s="1"/>
      <c r="N6" s="1"/>
      <c r="O6" s="1"/>
    </row>
    <row r="7" spans="1:15" ht="14.25" customHeight="1">
      <c r="A7" s="100" t="s">
        <v>4</v>
      </c>
      <c r="B7" s="100"/>
      <c r="C7" s="100"/>
      <c r="D7" s="100"/>
      <c r="E7" s="100"/>
      <c r="F7" s="100"/>
      <c r="G7" s="100"/>
      <c r="H7" s="100"/>
      <c r="I7" s="100"/>
      <c r="J7" s="100"/>
      <c r="K7" s="100"/>
      <c r="L7" s="1"/>
      <c r="M7" s="1"/>
      <c r="N7" s="1"/>
      <c r="O7" s="1"/>
    </row>
    <row r="8" spans="1:15" ht="14.25" customHeight="1">
      <c r="A8" s="100" t="s">
        <v>104</v>
      </c>
      <c r="B8" s="100"/>
      <c r="C8" s="100"/>
      <c r="D8" s="100"/>
      <c r="E8" s="100"/>
      <c r="F8" s="100"/>
      <c r="G8" s="100"/>
      <c r="H8" s="100"/>
      <c r="I8" s="100"/>
      <c r="J8" s="100"/>
      <c r="K8" s="100"/>
      <c r="L8" s="1"/>
      <c r="M8" s="1"/>
      <c r="N8" s="1"/>
      <c r="O8" s="1"/>
    </row>
    <row r="9" spans="1:15" ht="14.25" customHeight="1">
      <c r="A9" s="102" t="s">
        <v>159</v>
      </c>
      <c r="B9" s="102"/>
      <c r="C9" s="103"/>
      <c r="D9" s="37">
        <f>'Hitung Kuota Per Jalur'!F5</f>
        <v>19.040000000000003</v>
      </c>
      <c r="E9" s="37"/>
      <c r="F9" s="37"/>
      <c r="G9" s="2"/>
      <c r="H9" s="2"/>
      <c r="I9" s="2"/>
      <c r="J9" s="2"/>
      <c r="K9" s="3"/>
      <c r="L9" s="1"/>
      <c r="M9" s="1"/>
      <c r="N9" s="1"/>
      <c r="O9" s="1"/>
    </row>
    <row r="10" spans="1:15" ht="14.25" customHeight="1">
      <c r="A10" s="2"/>
      <c r="B10" s="2"/>
      <c r="C10" s="1"/>
      <c r="D10" s="2"/>
      <c r="E10" s="2"/>
      <c r="F10" s="2"/>
      <c r="G10" s="2"/>
      <c r="H10" s="2"/>
      <c r="I10" s="2"/>
      <c r="J10" s="58"/>
      <c r="K10" s="3"/>
      <c r="L10" s="1"/>
      <c r="M10" s="1"/>
      <c r="N10" s="1"/>
      <c r="O10" s="1"/>
    </row>
    <row r="11" spans="1:15" ht="15" customHeight="1">
      <c r="A11" s="2"/>
      <c r="B11" s="2"/>
      <c r="C11" s="1"/>
      <c r="D11" s="2"/>
      <c r="E11" s="2"/>
      <c r="F11" s="2"/>
      <c r="G11" s="2"/>
      <c r="H11" s="2"/>
      <c r="I11" s="2"/>
      <c r="J11" s="2"/>
      <c r="K11" s="3"/>
      <c r="L11" s="1"/>
      <c r="M11" s="1"/>
      <c r="N11" s="1"/>
      <c r="O11" s="1"/>
    </row>
    <row r="12" spans="1:15" ht="15" customHeight="1">
      <c r="A12" s="95" t="s">
        <v>124</v>
      </c>
      <c r="B12" s="95" t="s">
        <v>123</v>
      </c>
      <c r="C12" s="95" t="s">
        <v>5</v>
      </c>
      <c r="D12" s="95" t="s">
        <v>6</v>
      </c>
      <c r="E12" s="104" t="s">
        <v>147</v>
      </c>
      <c r="F12" s="104" t="s">
        <v>121</v>
      </c>
      <c r="G12" s="95" t="s">
        <v>7</v>
      </c>
      <c r="H12" s="95" t="s">
        <v>8</v>
      </c>
      <c r="I12" s="95" t="s">
        <v>122</v>
      </c>
      <c r="J12" s="95" t="s">
        <v>9</v>
      </c>
      <c r="K12" s="95" t="s">
        <v>10</v>
      </c>
      <c r="L12" s="4"/>
      <c r="M12" s="4"/>
      <c r="N12" s="4"/>
      <c r="O12" s="4"/>
    </row>
    <row r="13" spans="1:15" ht="43" customHeight="1">
      <c r="A13" s="96"/>
      <c r="B13" s="96"/>
      <c r="C13" s="96"/>
      <c r="D13" s="96"/>
      <c r="E13" s="96"/>
      <c r="F13" s="105"/>
      <c r="G13" s="96"/>
      <c r="H13" s="96"/>
      <c r="I13" s="96"/>
      <c r="J13" s="96"/>
      <c r="K13" s="101"/>
      <c r="L13" s="4"/>
      <c r="M13" s="4"/>
      <c r="N13" s="4"/>
      <c r="O13" s="4"/>
    </row>
    <row r="14" spans="1:15" s="17" customFormat="1" ht="15" customHeight="1">
      <c r="A14" s="44">
        <v>1</v>
      </c>
      <c r="B14" s="44">
        <v>2</v>
      </c>
      <c r="C14" s="44">
        <v>3</v>
      </c>
      <c r="D14" s="44">
        <v>4</v>
      </c>
      <c r="E14" s="44">
        <v>5</v>
      </c>
      <c r="F14" s="44">
        <v>6</v>
      </c>
      <c r="G14" s="44">
        <v>7</v>
      </c>
      <c r="H14" s="44">
        <v>8</v>
      </c>
      <c r="I14" s="44">
        <v>9</v>
      </c>
      <c r="J14" s="44">
        <v>10</v>
      </c>
      <c r="K14" s="44">
        <v>11</v>
      </c>
      <c r="L14" s="22"/>
      <c r="M14" s="22"/>
      <c r="N14" s="22"/>
      <c r="O14" s="22"/>
    </row>
    <row r="15" spans="1:15" ht="15" customHeight="1">
      <c r="A15" s="6">
        <v>1</v>
      </c>
      <c r="B15" s="6">
        <v>1</v>
      </c>
      <c r="C15" s="7" t="s">
        <v>12</v>
      </c>
      <c r="D15" s="10" t="s">
        <v>13</v>
      </c>
      <c r="E15" s="6" t="s">
        <v>111</v>
      </c>
      <c r="F15" s="12" t="str">
        <f t="shared" ref="F15" si="0">IF(E15="Afirmasi 1","100",IF(E15="Afirmasi 2","0",IF(E15="Afirmasi 3","100",IF(E15="Afirmasi 4","100",))))</f>
        <v>100</v>
      </c>
      <c r="G15" s="11" t="s">
        <v>16</v>
      </c>
      <c r="H15" s="9" t="str">
        <f>IF(G15="Wilayah Domisili 1","50",IF(G15="Wilayah Domisili 2","30",IF(G15="Wilayah Domisili 3","10",IF(G15="Wilayah Domisili 4","5",))))</f>
        <v>30</v>
      </c>
      <c r="I15" s="12">
        <f t="shared" ref="I15:I46" si="1">H15+F15</f>
        <v>130</v>
      </c>
      <c r="J15" s="12">
        <f>RANK(I15,$I$15:$I$75,0)+COUNTIF($I$15:I15,I15)-1</f>
        <v>11</v>
      </c>
      <c r="K15" s="59" t="str">
        <f t="shared" ref="K15:K46" si="2">IF(RANK(J15,$J$15:$J$75,1)&lt;=19,"Masuk 19 Besar","Tidak Masuk 19 Besar")</f>
        <v>Masuk 19 Besar</v>
      </c>
      <c r="L15" s="5"/>
      <c r="M15" s="5"/>
      <c r="N15" s="5"/>
      <c r="O15" s="5"/>
    </row>
    <row r="16" spans="1:15" ht="15" customHeight="1">
      <c r="A16" s="6">
        <v>2</v>
      </c>
      <c r="B16" s="6">
        <v>2</v>
      </c>
      <c r="C16" s="7" t="s">
        <v>15</v>
      </c>
      <c r="D16" s="10" t="s">
        <v>13</v>
      </c>
      <c r="E16" s="6" t="s">
        <v>136</v>
      </c>
      <c r="F16" s="12" t="str">
        <f t="shared" ref="F16:F75" si="3">IF(E16="Afirmasi 1","100",IF(E16="Afirmasi 2","0",IF(E16="Afirmasi 3","100",IF(E16="Afirmasi 4","100",))))</f>
        <v>0</v>
      </c>
      <c r="G16" s="11" t="s">
        <v>16</v>
      </c>
      <c r="H16" s="9" t="str">
        <f t="shared" ref="H16:H75" si="4">IF(G16="Wilayah Domisili 1","50",IF(G16="Wilayah Domisili 2","30",IF(G16="Wilayah Domisili 3","10",IF(G16="Wilayah Domisili 4","5",))))</f>
        <v>30</v>
      </c>
      <c r="I16" s="12">
        <f t="shared" si="1"/>
        <v>30</v>
      </c>
      <c r="J16" s="12">
        <f>RANK(I16,$I$15:$I$75,0)+COUNTIF($I$15:I16,I16)-1</f>
        <v>49</v>
      </c>
      <c r="K16" s="59" t="str">
        <f t="shared" si="2"/>
        <v>Tidak Masuk 19 Besar</v>
      </c>
      <c r="L16" s="5"/>
      <c r="M16" s="5"/>
      <c r="N16" s="5"/>
      <c r="O16" s="5"/>
    </row>
    <row r="17" spans="1:15" ht="15" customHeight="1">
      <c r="A17" s="6">
        <v>3</v>
      </c>
      <c r="B17" s="6">
        <v>3</v>
      </c>
      <c r="C17" s="7" t="s">
        <v>17</v>
      </c>
      <c r="D17" s="10" t="s">
        <v>13</v>
      </c>
      <c r="E17" s="6" t="s">
        <v>113</v>
      </c>
      <c r="F17" s="12" t="str">
        <f t="shared" si="3"/>
        <v>100</v>
      </c>
      <c r="G17" s="11" t="s">
        <v>18</v>
      </c>
      <c r="H17" s="9" t="str">
        <f t="shared" si="4"/>
        <v>5</v>
      </c>
      <c r="I17" s="12">
        <f t="shared" si="1"/>
        <v>105</v>
      </c>
      <c r="J17" s="12">
        <f>RANK(I17,$I$15:$I$75,0)+COUNTIF($I$15:I17,I17)-1</f>
        <v>46</v>
      </c>
      <c r="K17" s="59" t="str">
        <f t="shared" si="2"/>
        <v>Tidak Masuk 19 Besar</v>
      </c>
      <c r="L17" s="5"/>
      <c r="M17" s="5"/>
      <c r="N17" s="5"/>
      <c r="O17" s="5"/>
    </row>
    <row r="18" spans="1:15" ht="15" customHeight="1">
      <c r="A18" s="6">
        <v>4</v>
      </c>
      <c r="B18" s="6">
        <v>4</v>
      </c>
      <c r="C18" s="7" t="s">
        <v>19</v>
      </c>
      <c r="D18" s="10" t="s">
        <v>13</v>
      </c>
      <c r="E18" s="6" t="s">
        <v>115</v>
      </c>
      <c r="F18" s="12">
        <f t="shared" si="3"/>
        <v>0</v>
      </c>
      <c r="G18" s="11" t="s">
        <v>14</v>
      </c>
      <c r="H18" s="9" t="str">
        <f t="shared" si="4"/>
        <v>50</v>
      </c>
      <c r="I18" s="12">
        <f t="shared" si="1"/>
        <v>50</v>
      </c>
      <c r="J18" s="12">
        <f>RANK(I18,$I$15:$I$75,0)+COUNTIF($I$15:I18,I18)-1</f>
        <v>47</v>
      </c>
      <c r="K18" s="59" t="str">
        <f t="shared" si="2"/>
        <v>Tidak Masuk 19 Besar</v>
      </c>
      <c r="L18" s="5"/>
      <c r="M18" s="5"/>
      <c r="N18" s="5"/>
      <c r="O18" s="5"/>
    </row>
    <row r="19" spans="1:15" ht="15" customHeight="1">
      <c r="A19" s="6">
        <v>5</v>
      </c>
      <c r="B19" s="6">
        <v>5</v>
      </c>
      <c r="C19" s="7" t="s">
        <v>20</v>
      </c>
      <c r="D19" s="10" t="s">
        <v>13</v>
      </c>
      <c r="E19" s="6" t="s">
        <v>113</v>
      </c>
      <c r="F19" s="12" t="str">
        <f t="shared" si="3"/>
        <v>100</v>
      </c>
      <c r="G19" s="11" t="s">
        <v>16</v>
      </c>
      <c r="H19" s="9" t="str">
        <f t="shared" si="4"/>
        <v>30</v>
      </c>
      <c r="I19" s="12">
        <f t="shared" si="1"/>
        <v>130</v>
      </c>
      <c r="J19" s="12">
        <f>RANK(I19,$I$15:$I$75,0)+COUNTIF($I$15:I19,I19)-1</f>
        <v>12</v>
      </c>
      <c r="K19" s="59" t="str">
        <f t="shared" si="2"/>
        <v>Masuk 19 Besar</v>
      </c>
      <c r="L19" s="5"/>
      <c r="M19" s="5"/>
      <c r="N19" s="5"/>
      <c r="O19" s="5"/>
    </row>
    <row r="20" spans="1:15" ht="15" customHeight="1">
      <c r="A20" s="6">
        <v>6</v>
      </c>
      <c r="B20" s="6">
        <v>6</v>
      </c>
      <c r="C20" s="7" t="s">
        <v>21</v>
      </c>
      <c r="D20" s="10" t="s">
        <v>13</v>
      </c>
      <c r="E20" s="6" t="s">
        <v>114</v>
      </c>
      <c r="F20" s="12" t="str">
        <f t="shared" si="3"/>
        <v>100</v>
      </c>
      <c r="G20" s="11" t="s">
        <v>22</v>
      </c>
      <c r="H20" s="9" t="str">
        <f t="shared" si="4"/>
        <v>10</v>
      </c>
      <c r="I20" s="12">
        <f t="shared" si="1"/>
        <v>110</v>
      </c>
      <c r="J20" s="12">
        <f>RANK(I20,$I$15:$I$75,0)+COUNTIF($I$15:I20,I20)-1</f>
        <v>39</v>
      </c>
      <c r="K20" s="59" t="str">
        <f t="shared" si="2"/>
        <v>Tidak Masuk 19 Besar</v>
      </c>
      <c r="L20" s="5"/>
      <c r="M20" s="5"/>
      <c r="N20" s="5"/>
      <c r="O20" s="5"/>
    </row>
    <row r="21" spans="1:15" ht="15" customHeight="1">
      <c r="A21" s="6">
        <v>7</v>
      </c>
      <c r="B21" s="6">
        <v>7</v>
      </c>
      <c r="C21" s="7" t="s">
        <v>23</v>
      </c>
      <c r="D21" s="10" t="s">
        <v>13</v>
      </c>
      <c r="E21" s="6" t="s">
        <v>115</v>
      </c>
      <c r="F21" s="12">
        <f t="shared" si="3"/>
        <v>0</v>
      </c>
      <c r="G21" s="11" t="s">
        <v>22</v>
      </c>
      <c r="H21" s="9" t="str">
        <f t="shared" si="4"/>
        <v>10</v>
      </c>
      <c r="I21" s="12">
        <f t="shared" si="1"/>
        <v>10</v>
      </c>
      <c r="J21" s="12">
        <f>RANK(I21,$I$15:$I$75,0)+COUNTIF($I$15:I21,I21)-1</f>
        <v>59</v>
      </c>
      <c r="K21" s="59" t="str">
        <f t="shared" si="2"/>
        <v>Tidak Masuk 19 Besar</v>
      </c>
      <c r="L21" s="36"/>
      <c r="M21" s="5"/>
      <c r="N21" s="5"/>
      <c r="O21" s="5"/>
    </row>
    <row r="22" spans="1:15" ht="15" customHeight="1">
      <c r="A22" s="6">
        <v>8</v>
      </c>
      <c r="B22" s="6">
        <v>8</v>
      </c>
      <c r="C22" s="7" t="s">
        <v>24</v>
      </c>
      <c r="D22" s="10" t="s">
        <v>13</v>
      </c>
      <c r="E22" s="6" t="s">
        <v>115</v>
      </c>
      <c r="F22" s="12">
        <f t="shared" si="3"/>
        <v>0</v>
      </c>
      <c r="G22" s="11" t="s">
        <v>14</v>
      </c>
      <c r="H22" s="9" t="str">
        <f t="shared" si="4"/>
        <v>50</v>
      </c>
      <c r="I22" s="12">
        <f t="shared" si="1"/>
        <v>50</v>
      </c>
      <c r="J22" s="12">
        <f>RANK(I22,$I$15:$I$75,0)+COUNTIF($I$15:I22,I22)-1</f>
        <v>48</v>
      </c>
      <c r="K22" s="59" t="str">
        <f t="shared" si="2"/>
        <v>Tidak Masuk 19 Besar</v>
      </c>
      <c r="L22" s="5"/>
      <c r="M22" s="5"/>
      <c r="N22" s="5"/>
      <c r="O22" s="5"/>
    </row>
    <row r="23" spans="1:15" ht="15" customHeight="1">
      <c r="A23" s="6">
        <v>9</v>
      </c>
      <c r="B23" s="6">
        <v>9</v>
      </c>
      <c r="C23" s="7" t="s">
        <v>25</v>
      </c>
      <c r="D23" s="10" t="s">
        <v>13</v>
      </c>
      <c r="E23" s="6" t="s">
        <v>115</v>
      </c>
      <c r="F23" s="12">
        <f t="shared" si="3"/>
        <v>0</v>
      </c>
      <c r="G23" s="11" t="s">
        <v>22</v>
      </c>
      <c r="H23" s="9" t="str">
        <f t="shared" si="4"/>
        <v>10</v>
      </c>
      <c r="I23" s="12">
        <f t="shared" si="1"/>
        <v>10</v>
      </c>
      <c r="J23" s="12">
        <f>RANK(I23,$I$15:$I$75,0)+COUNTIF($I$15:I23,I23)-1</f>
        <v>60</v>
      </c>
      <c r="K23" s="59" t="str">
        <f t="shared" si="2"/>
        <v>Tidak Masuk 19 Besar</v>
      </c>
      <c r="L23" s="5"/>
      <c r="M23" s="5"/>
      <c r="N23" s="5"/>
      <c r="O23" s="5"/>
    </row>
    <row r="24" spans="1:15" ht="15" customHeight="1">
      <c r="A24" s="6">
        <v>10</v>
      </c>
      <c r="B24" s="6">
        <v>10</v>
      </c>
      <c r="C24" s="7" t="s">
        <v>26</v>
      </c>
      <c r="D24" s="10" t="s">
        <v>13</v>
      </c>
      <c r="E24" s="6" t="s">
        <v>115</v>
      </c>
      <c r="F24" s="12">
        <f t="shared" si="3"/>
        <v>0</v>
      </c>
      <c r="G24" s="11" t="s">
        <v>16</v>
      </c>
      <c r="H24" s="9" t="str">
        <f t="shared" si="4"/>
        <v>30</v>
      </c>
      <c r="I24" s="12">
        <f t="shared" si="1"/>
        <v>30</v>
      </c>
      <c r="J24" s="12">
        <f>RANK(I24,$I$15:$I$75,0)+COUNTIF($I$15:I24,I24)-1</f>
        <v>50</v>
      </c>
      <c r="K24" s="59" t="str">
        <f t="shared" si="2"/>
        <v>Tidak Masuk 19 Besar</v>
      </c>
      <c r="L24" s="5"/>
      <c r="M24" s="5"/>
      <c r="N24" s="5"/>
      <c r="O24" s="5"/>
    </row>
    <row r="25" spans="1:15" ht="15" customHeight="1">
      <c r="A25" s="6">
        <v>11</v>
      </c>
      <c r="B25" s="6">
        <v>11</v>
      </c>
      <c r="C25" s="7" t="s">
        <v>27</v>
      </c>
      <c r="D25" s="10" t="s">
        <v>13</v>
      </c>
      <c r="E25" s="6" t="s">
        <v>111</v>
      </c>
      <c r="F25" s="12" t="str">
        <f t="shared" si="3"/>
        <v>100</v>
      </c>
      <c r="G25" s="11" t="s">
        <v>22</v>
      </c>
      <c r="H25" s="9" t="str">
        <f t="shared" si="4"/>
        <v>10</v>
      </c>
      <c r="I25" s="12">
        <f t="shared" si="1"/>
        <v>110</v>
      </c>
      <c r="J25" s="12">
        <f>RANK(I25,$I$15:$I$75,0)+COUNTIF($I$15:I25,I25)-1</f>
        <v>40</v>
      </c>
      <c r="K25" s="59" t="str">
        <f t="shared" si="2"/>
        <v>Tidak Masuk 19 Besar</v>
      </c>
      <c r="L25" s="36"/>
      <c r="M25" s="5"/>
      <c r="N25" s="5"/>
      <c r="O25" s="5"/>
    </row>
    <row r="26" spans="1:15" ht="15" customHeight="1">
      <c r="A26" s="6">
        <v>12</v>
      </c>
      <c r="B26" s="6">
        <v>12</v>
      </c>
      <c r="C26" s="7" t="s">
        <v>28</v>
      </c>
      <c r="D26" s="10" t="s">
        <v>13</v>
      </c>
      <c r="E26" s="6" t="s">
        <v>111</v>
      </c>
      <c r="F26" s="12" t="str">
        <f t="shared" si="3"/>
        <v>100</v>
      </c>
      <c r="G26" s="11" t="s">
        <v>22</v>
      </c>
      <c r="H26" s="9" t="str">
        <f t="shared" si="4"/>
        <v>10</v>
      </c>
      <c r="I26" s="12">
        <f t="shared" si="1"/>
        <v>110</v>
      </c>
      <c r="J26" s="12">
        <f>RANK(I26,$I$15:$I$75,0)+COUNTIF($I$15:I26,I26)-1</f>
        <v>41</v>
      </c>
      <c r="K26" s="59" t="str">
        <f t="shared" si="2"/>
        <v>Tidak Masuk 19 Besar</v>
      </c>
      <c r="L26" s="5"/>
      <c r="M26" s="5"/>
      <c r="N26" s="13"/>
      <c r="O26" s="5"/>
    </row>
    <row r="27" spans="1:15" ht="15" customHeight="1">
      <c r="A27" s="6">
        <v>13</v>
      </c>
      <c r="B27" s="6">
        <v>13</v>
      </c>
      <c r="C27" s="7" t="s">
        <v>29</v>
      </c>
      <c r="D27" s="10" t="s">
        <v>13</v>
      </c>
      <c r="E27" s="6" t="s">
        <v>114</v>
      </c>
      <c r="F27" s="12" t="str">
        <f t="shared" si="3"/>
        <v>100</v>
      </c>
      <c r="G27" s="11" t="s">
        <v>14</v>
      </c>
      <c r="H27" s="9" t="str">
        <f t="shared" si="4"/>
        <v>50</v>
      </c>
      <c r="I27" s="12">
        <f t="shared" si="1"/>
        <v>150</v>
      </c>
      <c r="J27" s="12">
        <f>RANK(I27,$I$15:$I$75,0)+COUNTIF($I$15:I27,I27)-1</f>
        <v>1</v>
      </c>
      <c r="K27" s="59" t="str">
        <f t="shared" si="2"/>
        <v>Masuk 19 Besar</v>
      </c>
      <c r="L27" s="5"/>
      <c r="M27" s="5"/>
      <c r="N27" s="5"/>
      <c r="O27" s="5"/>
    </row>
    <row r="28" spans="1:15" ht="15" customHeight="1">
      <c r="A28" s="6">
        <v>14</v>
      </c>
      <c r="B28" s="6">
        <v>14</v>
      </c>
      <c r="C28" s="7" t="s">
        <v>30</v>
      </c>
      <c r="D28" s="10" t="s">
        <v>13</v>
      </c>
      <c r="E28" s="6" t="s">
        <v>113</v>
      </c>
      <c r="F28" s="12" t="str">
        <f t="shared" si="3"/>
        <v>100</v>
      </c>
      <c r="G28" s="11" t="s">
        <v>16</v>
      </c>
      <c r="H28" s="9" t="str">
        <f t="shared" si="4"/>
        <v>30</v>
      </c>
      <c r="I28" s="12">
        <f t="shared" si="1"/>
        <v>130</v>
      </c>
      <c r="J28" s="12">
        <f>RANK(I28,$I$15:$I$75,0)+COUNTIF($I$15:I28,I28)-1</f>
        <v>13</v>
      </c>
      <c r="K28" s="59" t="str">
        <f t="shared" si="2"/>
        <v>Masuk 19 Besar</v>
      </c>
      <c r="L28" s="5"/>
      <c r="M28" s="103"/>
      <c r="N28" s="103"/>
      <c r="O28" s="103"/>
    </row>
    <row r="29" spans="1:15" ht="15" customHeight="1">
      <c r="A29" s="6">
        <v>15</v>
      </c>
      <c r="B29" s="6">
        <v>15</v>
      </c>
      <c r="C29" s="7" t="s">
        <v>31</v>
      </c>
      <c r="D29" s="10" t="s">
        <v>13</v>
      </c>
      <c r="E29" s="6" t="s">
        <v>113</v>
      </c>
      <c r="F29" s="12" t="str">
        <f t="shared" si="3"/>
        <v>100</v>
      </c>
      <c r="G29" s="11" t="s">
        <v>14</v>
      </c>
      <c r="H29" s="9" t="str">
        <f t="shared" si="4"/>
        <v>50</v>
      </c>
      <c r="I29" s="12">
        <f t="shared" si="1"/>
        <v>150</v>
      </c>
      <c r="J29" s="12">
        <f>RANK(I29,$I$15:$I$75,0)+COUNTIF($I$15:I29,I29)-1</f>
        <v>2</v>
      </c>
      <c r="K29" s="59" t="str">
        <f t="shared" si="2"/>
        <v>Masuk 19 Besar</v>
      </c>
      <c r="L29" s="35"/>
      <c r="M29" s="103"/>
      <c r="N29" s="103"/>
      <c r="O29" s="103"/>
    </row>
    <row r="30" spans="1:15" ht="15" customHeight="1">
      <c r="A30" s="6">
        <v>16</v>
      </c>
      <c r="B30" s="6">
        <v>16</v>
      </c>
      <c r="C30" s="7" t="s">
        <v>32</v>
      </c>
      <c r="D30" s="10" t="s">
        <v>13</v>
      </c>
      <c r="E30" s="6" t="s">
        <v>112</v>
      </c>
      <c r="F30" s="12">
        <f t="shared" si="3"/>
        <v>0</v>
      </c>
      <c r="G30" s="11" t="s">
        <v>22</v>
      </c>
      <c r="H30" s="9" t="str">
        <f t="shared" si="4"/>
        <v>10</v>
      </c>
      <c r="I30" s="12">
        <f t="shared" si="1"/>
        <v>10</v>
      </c>
      <c r="J30" s="12">
        <f>RANK(I30,$I$15:$I$75,0)+COUNTIF($I$15:I30,I30)-1</f>
        <v>61</v>
      </c>
      <c r="K30" s="59" t="str">
        <f t="shared" si="2"/>
        <v>Tidak Masuk 19 Besar</v>
      </c>
      <c r="L30" s="35"/>
      <c r="M30" s="103"/>
      <c r="N30" s="103"/>
      <c r="O30" s="103"/>
    </row>
    <row r="31" spans="1:15" ht="15" customHeight="1">
      <c r="A31" s="6">
        <v>17</v>
      </c>
      <c r="B31" s="6">
        <v>17</v>
      </c>
      <c r="C31" s="7" t="s">
        <v>33</v>
      </c>
      <c r="D31" s="10" t="s">
        <v>13</v>
      </c>
      <c r="E31" s="6" t="s">
        <v>111</v>
      </c>
      <c r="F31" s="12" t="str">
        <f t="shared" si="3"/>
        <v>100</v>
      </c>
      <c r="G31" s="11" t="s">
        <v>16</v>
      </c>
      <c r="H31" s="9" t="str">
        <f t="shared" si="4"/>
        <v>30</v>
      </c>
      <c r="I31" s="12">
        <f t="shared" si="1"/>
        <v>130</v>
      </c>
      <c r="J31" s="12">
        <f>RANK(I31,$I$15:$I$75,0)+COUNTIF($I$15:I31,I31)-1</f>
        <v>14</v>
      </c>
      <c r="K31" s="59" t="str">
        <f t="shared" si="2"/>
        <v>Masuk 19 Besar</v>
      </c>
      <c r="L31" s="5"/>
      <c r="M31" s="103"/>
      <c r="N31" s="103"/>
      <c r="O31" s="103"/>
    </row>
    <row r="32" spans="1:15" ht="15" customHeight="1">
      <c r="A32" s="6">
        <v>18</v>
      </c>
      <c r="B32" s="6">
        <v>18</v>
      </c>
      <c r="C32" s="7" t="s">
        <v>34</v>
      </c>
      <c r="D32" s="10" t="s">
        <v>13</v>
      </c>
      <c r="E32" s="6" t="s">
        <v>111</v>
      </c>
      <c r="F32" s="12" t="str">
        <f t="shared" si="3"/>
        <v>100</v>
      </c>
      <c r="G32" s="11" t="s">
        <v>14</v>
      </c>
      <c r="H32" s="9" t="str">
        <f t="shared" si="4"/>
        <v>50</v>
      </c>
      <c r="I32" s="12">
        <f t="shared" si="1"/>
        <v>150</v>
      </c>
      <c r="J32" s="12">
        <f>RANK(I32,$I$15:$I$75,0)+COUNTIF($I$15:I32,I32)-1</f>
        <v>3</v>
      </c>
      <c r="K32" s="59" t="str">
        <f t="shared" si="2"/>
        <v>Masuk 19 Besar</v>
      </c>
      <c r="L32" s="5"/>
      <c r="M32" s="103"/>
      <c r="N32" s="103"/>
      <c r="O32" s="103"/>
    </row>
    <row r="33" spans="1:15" ht="15" customHeight="1">
      <c r="A33" s="6">
        <v>19</v>
      </c>
      <c r="B33" s="6">
        <v>19</v>
      </c>
      <c r="C33" s="8" t="s">
        <v>35</v>
      </c>
      <c r="D33" s="10" t="s">
        <v>13</v>
      </c>
      <c r="E33" s="6" t="s">
        <v>111</v>
      </c>
      <c r="F33" s="12" t="str">
        <f t="shared" si="3"/>
        <v>100</v>
      </c>
      <c r="G33" s="11" t="s">
        <v>14</v>
      </c>
      <c r="H33" s="9" t="str">
        <f t="shared" si="4"/>
        <v>50</v>
      </c>
      <c r="I33" s="12">
        <f t="shared" si="1"/>
        <v>150</v>
      </c>
      <c r="J33" s="12">
        <f>RANK(I33,$I$15:$I$75,0)+COUNTIF($I$15:I33,I33)-1</f>
        <v>4</v>
      </c>
      <c r="K33" s="59" t="str">
        <f t="shared" si="2"/>
        <v>Masuk 19 Besar</v>
      </c>
      <c r="L33" s="5"/>
      <c r="M33" s="103"/>
      <c r="N33" s="103"/>
      <c r="O33" s="103"/>
    </row>
    <row r="34" spans="1:15" ht="15" customHeight="1">
      <c r="A34" s="6">
        <v>20</v>
      </c>
      <c r="B34" s="6">
        <v>20</v>
      </c>
      <c r="C34" s="8" t="s">
        <v>36</v>
      </c>
      <c r="D34" s="10" t="s">
        <v>13</v>
      </c>
      <c r="E34" s="6" t="s">
        <v>111</v>
      </c>
      <c r="F34" s="12" t="str">
        <f t="shared" si="3"/>
        <v>100</v>
      </c>
      <c r="G34" s="11" t="s">
        <v>16</v>
      </c>
      <c r="H34" s="9" t="str">
        <f t="shared" si="4"/>
        <v>30</v>
      </c>
      <c r="I34" s="12">
        <f t="shared" si="1"/>
        <v>130</v>
      </c>
      <c r="J34" s="12">
        <f>RANK(I34,$I$15:$I$75,0)+COUNTIF($I$15:I34,I34)-1</f>
        <v>15</v>
      </c>
      <c r="K34" s="59" t="str">
        <f t="shared" si="2"/>
        <v>Masuk 19 Besar</v>
      </c>
      <c r="L34" s="5"/>
      <c r="M34" s="103"/>
      <c r="N34" s="103"/>
      <c r="O34" s="103"/>
    </row>
    <row r="35" spans="1:15" ht="15" customHeight="1">
      <c r="A35" s="6">
        <v>21</v>
      </c>
      <c r="B35" s="6">
        <v>21</v>
      </c>
      <c r="C35" s="8" t="s">
        <v>37</v>
      </c>
      <c r="D35" s="10" t="s">
        <v>13</v>
      </c>
      <c r="E35" s="6" t="s">
        <v>111</v>
      </c>
      <c r="F35" s="12" t="str">
        <f t="shared" si="3"/>
        <v>100</v>
      </c>
      <c r="G35" s="11" t="s">
        <v>22</v>
      </c>
      <c r="H35" s="9" t="str">
        <f t="shared" si="4"/>
        <v>10</v>
      </c>
      <c r="I35" s="12">
        <f t="shared" si="1"/>
        <v>110</v>
      </c>
      <c r="J35" s="12">
        <f>RANK(I35,$I$15:$I$75,0)+COUNTIF($I$15:I35,I35)-1</f>
        <v>42</v>
      </c>
      <c r="K35" s="59" t="str">
        <f t="shared" si="2"/>
        <v>Tidak Masuk 19 Besar</v>
      </c>
      <c r="L35" s="5"/>
      <c r="M35" s="103"/>
      <c r="N35" s="103"/>
      <c r="O35" s="103"/>
    </row>
    <row r="36" spans="1:15" ht="15" customHeight="1">
      <c r="A36" s="6">
        <v>22</v>
      </c>
      <c r="B36" s="6">
        <v>22</v>
      </c>
      <c r="C36" s="8" t="s">
        <v>38</v>
      </c>
      <c r="D36" s="10" t="s">
        <v>13</v>
      </c>
      <c r="E36" s="6" t="s">
        <v>111</v>
      </c>
      <c r="F36" s="12" t="str">
        <f t="shared" si="3"/>
        <v>100</v>
      </c>
      <c r="G36" s="11" t="s">
        <v>16</v>
      </c>
      <c r="H36" s="9" t="str">
        <f t="shared" si="4"/>
        <v>30</v>
      </c>
      <c r="I36" s="12">
        <f t="shared" si="1"/>
        <v>130</v>
      </c>
      <c r="J36" s="12">
        <f>RANK(I36,$I$15:$I$75,0)+COUNTIF($I$15:I36,I36)-1</f>
        <v>16</v>
      </c>
      <c r="K36" s="59" t="str">
        <f t="shared" si="2"/>
        <v>Masuk 19 Besar</v>
      </c>
      <c r="L36" s="5"/>
      <c r="M36" s="103"/>
      <c r="N36" s="103"/>
      <c r="O36" s="103"/>
    </row>
    <row r="37" spans="1:15" ht="15" customHeight="1">
      <c r="A37" s="6">
        <v>23</v>
      </c>
      <c r="B37" s="6">
        <v>23</v>
      </c>
      <c r="C37" s="8" t="s">
        <v>39</v>
      </c>
      <c r="D37" s="10" t="s">
        <v>13</v>
      </c>
      <c r="E37" s="6" t="s">
        <v>111</v>
      </c>
      <c r="F37" s="12" t="str">
        <f t="shared" si="3"/>
        <v>100</v>
      </c>
      <c r="G37" s="11" t="s">
        <v>22</v>
      </c>
      <c r="H37" s="9" t="str">
        <f t="shared" si="4"/>
        <v>10</v>
      </c>
      <c r="I37" s="12">
        <f t="shared" si="1"/>
        <v>110</v>
      </c>
      <c r="J37" s="12">
        <f>RANK(I37,$I$15:$I$75,0)+COUNTIF($I$15:I37,I37)-1</f>
        <v>43</v>
      </c>
      <c r="K37" s="59" t="str">
        <f t="shared" si="2"/>
        <v>Tidak Masuk 19 Besar</v>
      </c>
      <c r="L37" s="36"/>
      <c r="M37" s="14"/>
      <c r="N37" s="1"/>
      <c r="O37" s="1"/>
    </row>
    <row r="38" spans="1:15" ht="15" customHeight="1">
      <c r="A38" s="6">
        <v>24</v>
      </c>
      <c r="B38" s="6">
        <v>24</v>
      </c>
      <c r="C38" s="8" t="s">
        <v>40</v>
      </c>
      <c r="D38" s="10" t="s">
        <v>13</v>
      </c>
      <c r="E38" s="6" t="s">
        <v>111</v>
      </c>
      <c r="F38" s="12" t="str">
        <f t="shared" si="3"/>
        <v>100</v>
      </c>
      <c r="G38" s="11" t="s">
        <v>22</v>
      </c>
      <c r="H38" s="9" t="str">
        <f t="shared" si="4"/>
        <v>10</v>
      </c>
      <c r="I38" s="12">
        <f t="shared" si="1"/>
        <v>110</v>
      </c>
      <c r="J38" s="12">
        <f>RANK(I38,$I$15:$I$75,0)+COUNTIF($I$15:I38,I38)-1</f>
        <v>44</v>
      </c>
      <c r="K38" s="59" t="str">
        <f t="shared" si="2"/>
        <v>Tidak Masuk 19 Besar</v>
      </c>
      <c r="L38" s="5"/>
      <c r="M38" s="1"/>
      <c r="N38" s="1"/>
      <c r="O38" s="1"/>
    </row>
    <row r="39" spans="1:15" ht="15" customHeight="1">
      <c r="A39" s="6">
        <v>25</v>
      </c>
      <c r="B39" s="6">
        <v>25</v>
      </c>
      <c r="C39" s="8" t="s">
        <v>41</v>
      </c>
      <c r="D39" s="10" t="s">
        <v>13</v>
      </c>
      <c r="E39" s="6" t="s">
        <v>111</v>
      </c>
      <c r="F39" s="12" t="str">
        <f t="shared" si="3"/>
        <v>100</v>
      </c>
      <c r="G39" s="11" t="s">
        <v>16</v>
      </c>
      <c r="H39" s="9" t="str">
        <f t="shared" si="4"/>
        <v>30</v>
      </c>
      <c r="I39" s="12">
        <f t="shared" si="1"/>
        <v>130</v>
      </c>
      <c r="J39" s="12">
        <f>RANK(I39,$I$15:$I$75,0)+COUNTIF($I$15:I39,I39)-1</f>
        <v>17</v>
      </c>
      <c r="K39" s="59" t="str">
        <f t="shared" si="2"/>
        <v>Masuk 19 Besar</v>
      </c>
      <c r="L39" s="5"/>
      <c r="M39" s="1"/>
      <c r="N39" s="1"/>
      <c r="O39" s="1"/>
    </row>
    <row r="40" spans="1:15" ht="15" customHeight="1">
      <c r="A40" s="6">
        <v>26</v>
      </c>
      <c r="B40" s="6">
        <v>26</v>
      </c>
      <c r="C40" s="8" t="s">
        <v>42</v>
      </c>
      <c r="D40" s="10" t="s">
        <v>13</v>
      </c>
      <c r="E40" s="6" t="s">
        <v>111</v>
      </c>
      <c r="F40" s="12" t="str">
        <f t="shared" si="3"/>
        <v>100</v>
      </c>
      <c r="G40" s="11" t="s">
        <v>14</v>
      </c>
      <c r="H40" s="9" t="str">
        <f t="shared" si="4"/>
        <v>50</v>
      </c>
      <c r="I40" s="12">
        <f t="shared" si="1"/>
        <v>150</v>
      </c>
      <c r="J40" s="12">
        <f>RANK(I40,$I$15:$I$75,0)+COUNTIF($I$15:I40,I40)-1</f>
        <v>5</v>
      </c>
      <c r="K40" s="59" t="str">
        <f t="shared" si="2"/>
        <v>Masuk 19 Besar</v>
      </c>
      <c r="L40" s="5"/>
      <c r="M40" s="1"/>
      <c r="N40" s="1"/>
      <c r="O40" s="1"/>
    </row>
    <row r="41" spans="1:15" ht="15" customHeight="1">
      <c r="A41" s="6">
        <v>27</v>
      </c>
      <c r="B41" s="6">
        <v>27</v>
      </c>
      <c r="C41" s="8" t="s">
        <v>43</v>
      </c>
      <c r="D41" s="10" t="s">
        <v>13</v>
      </c>
      <c r="E41" s="6" t="s">
        <v>111</v>
      </c>
      <c r="F41" s="12" t="str">
        <f t="shared" si="3"/>
        <v>100</v>
      </c>
      <c r="G41" s="11" t="s">
        <v>14</v>
      </c>
      <c r="H41" s="9" t="str">
        <f t="shared" si="4"/>
        <v>50</v>
      </c>
      <c r="I41" s="12">
        <f t="shared" si="1"/>
        <v>150</v>
      </c>
      <c r="J41" s="12">
        <f>RANK(I41,$I$15:$I$75,0)+COUNTIF($I$15:I41,I41)-1</f>
        <v>6</v>
      </c>
      <c r="K41" s="59" t="str">
        <f t="shared" si="2"/>
        <v>Masuk 19 Besar</v>
      </c>
      <c r="L41" s="5"/>
      <c r="M41" s="1"/>
      <c r="N41" s="1"/>
      <c r="O41" s="1"/>
    </row>
    <row r="42" spans="1:15" ht="15" customHeight="1">
      <c r="A42" s="6">
        <v>28</v>
      </c>
      <c r="B42" s="6">
        <v>28</v>
      </c>
      <c r="C42" s="8" t="s">
        <v>44</v>
      </c>
      <c r="D42" s="10" t="s">
        <v>13</v>
      </c>
      <c r="E42" s="6" t="s">
        <v>111</v>
      </c>
      <c r="F42" s="12" t="str">
        <f t="shared" si="3"/>
        <v>100</v>
      </c>
      <c r="G42" s="11" t="s">
        <v>14</v>
      </c>
      <c r="H42" s="9" t="str">
        <f t="shared" si="4"/>
        <v>50</v>
      </c>
      <c r="I42" s="12">
        <f t="shared" si="1"/>
        <v>150</v>
      </c>
      <c r="J42" s="12">
        <f>RANK(I42,$I$15:$I$75,0)+COUNTIF($I$15:I42,I42)-1</f>
        <v>7</v>
      </c>
      <c r="K42" s="59" t="str">
        <f t="shared" si="2"/>
        <v>Masuk 19 Besar</v>
      </c>
      <c r="L42" s="5"/>
      <c r="M42" s="1"/>
      <c r="N42" s="1"/>
      <c r="O42" s="1"/>
    </row>
    <row r="43" spans="1:15" ht="15" customHeight="1">
      <c r="A43" s="6">
        <v>29</v>
      </c>
      <c r="B43" s="6">
        <v>29</v>
      </c>
      <c r="C43" s="8" t="s">
        <v>45</v>
      </c>
      <c r="D43" s="10" t="s">
        <v>13</v>
      </c>
      <c r="E43" s="6" t="s">
        <v>111</v>
      </c>
      <c r="F43" s="12" t="str">
        <f t="shared" si="3"/>
        <v>100</v>
      </c>
      <c r="G43" s="11" t="s">
        <v>14</v>
      </c>
      <c r="H43" s="9" t="str">
        <f t="shared" si="4"/>
        <v>50</v>
      </c>
      <c r="I43" s="12">
        <f t="shared" si="1"/>
        <v>150</v>
      </c>
      <c r="J43" s="12">
        <f>RANK(I43,$I$15:$I$75,0)+COUNTIF($I$15:I43,I43)-1</f>
        <v>8</v>
      </c>
      <c r="K43" s="59" t="str">
        <f t="shared" si="2"/>
        <v>Masuk 19 Besar</v>
      </c>
      <c r="L43" s="5"/>
      <c r="M43" s="1"/>
      <c r="N43" s="1"/>
      <c r="O43" s="1"/>
    </row>
    <row r="44" spans="1:15" ht="15" customHeight="1">
      <c r="A44" s="6">
        <v>30</v>
      </c>
      <c r="B44" s="6">
        <v>30</v>
      </c>
      <c r="C44" s="8" t="s">
        <v>46</v>
      </c>
      <c r="D44" s="10" t="s">
        <v>13</v>
      </c>
      <c r="E44" s="6" t="s">
        <v>111</v>
      </c>
      <c r="F44" s="12" t="str">
        <f t="shared" si="3"/>
        <v>100</v>
      </c>
      <c r="G44" s="11" t="s">
        <v>14</v>
      </c>
      <c r="H44" s="9" t="str">
        <f t="shared" si="4"/>
        <v>50</v>
      </c>
      <c r="I44" s="12">
        <f t="shared" si="1"/>
        <v>150</v>
      </c>
      <c r="J44" s="12">
        <f>RANK(I44,$I$15:$I$75,0)+COUNTIF($I$15:I44,I44)-1</f>
        <v>9</v>
      </c>
      <c r="K44" s="59" t="str">
        <f t="shared" si="2"/>
        <v>Masuk 19 Besar</v>
      </c>
      <c r="L44" s="5"/>
      <c r="M44" s="1"/>
      <c r="N44" s="1"/>
      <c r="O44" s="1"/>
    </row>
    <row r="45" spans="1:15" ht="15" customHeight="1">
      <c r="A45" s="6">
        <v>31</v>
      </c>
      <c r="B45" s="6">
        <v>31</v>
      </c>
      <c r="C45" s="8" t="s">
        <v>47</v>
      </c>
      <c r="D45" s="10" t="s">
        <v>13</v>
      </c>
      <c r="E45" s="6" t="s">
        <v>111</v>
      </c>
      <c r="F45" s="12" t="str">
        <f t="shared" si="3"/>
        <v>100</v>
      </c>
      <c r="G45" s="11" t="s">
        <v>16</v>
      </c>
      <c r="H45" s="9" t="str">
        <f t="shared" si="4"/>
        <v>30</v>
      </c>
      <c r="I45" s="12">
        <f t="shared" si="1"/>
        <v>130</v>
      </c>
      <c r="J45" s="12">
        <f>RANK(I45,$I$15:$I$75,0)+COUNTIF($I$15:I45,I45)-1</f>
        <v>18</v>
      </c>
      <c r="K45" s="59" t="str">
        <f t="shared" si="2"/>
        <v>Masuk 19 Besar</v>
      </c>
      <c r="L45" s="5"/>
      <c r="M45" s="1"/>
      <c r="N45" s="1"/>
      <c r="O45" s="1"/>
    </row>
    <row r="46" spans="1:15" ht="15" customHeight="1">
      <c r="A46" s="6">
        <v>32</v>
      </c>
      <c r="B46" s="6">
        <v>32</v>
      </c>
      <c r="C46" s="8" t="s">
        <v>48</v>
      </c>
      <c r="D46" s="10" t="s">
        <v>13</v>
      </c>
      <c r="E46" s="6" t="s">
        <v>111</v>
      </c>
      <c r="F46" s="12" t="str">
        <f t="shared" si="3"/>
        <v>100</v>
      </c>
      <c r="G46" s="11" t="s">
        <v>22</v>
      </c>
      <c r="H46" s="9" t="str">
        <f t="shared" si="4"/>
        <v>10</v>
      </c>
      <c r="I46" s="12">
        <f t="shared" si="1"/>
        <v>110</v>
      </c>
      <c r="J46" s="12">
        <f>RANK(I46,$I$15:$I$75,0)+COUNTIF($I$15:I46,I46)-1</f>
        <v>45</v>
      </c>
      <c r="K46" s="59" t="str">
        <f t="shared" si="2"/>
        <v>Tidak Masuk 19 Besar</v>
      </c>
      <c r="L46" s="36"/>
      <c r="M46" s="1"/>
      <c r="N46" s="1"/>
      <c r="O46" s="1"/>
    </row>
    <row r="47" spans="1:15" ht="15" customHeight="1">
      <c r="A47" s="6">
        <v>33</v>
      </c>
      <c r="B47" s="6">
        <v>33</v>
      </c>
      <c r="C47" s="8" t="s">
        <v>49</v>
      </c>
      <c r="D47" s="10" t="s">
        <v>13</v>
      </c>
      <c r="E47" s="6" t="s">
        <v>111</v>
      </c>
      <c r="F47" s="12" t="str">
        <f t="shared" si="3"/>
        <v>100</v>
      </c>
      <c r="G47" s="11" t="s">
        <v>14</v>
      </c>
      <c r="H47" s="9" t="str">
        <f t="shared" si="4"/>
        <v>50</v>
      </c>
      <c r="I47" s="12">
        <f t="shared" ref="I47:I75" si="5">H47+F47</f>
        <v>150</v>
      </c>
      <c r="J47" s="12">
        <f>RANK(I47,$I$15:$I$75,0)+COUNTIF($I$15:I47,I47)-1</f>
        <v>10</v>
      </c>
      <c r="K47" s="59" t="str">
        <f t="shared" ref="K47:K75" si="6">IF(RANK(J47,$J$15:$J$75,1)&lt;=19,"Masuk 19 Besar","Tidak Masuk 19 Besar")</f>
        <v>Masuk 19 Besar</v>
      </c>
      <c r="L47" s="5"/>
      <c r="M47" s="1"/>
      <c r="N47" s="1"/>
      <c r="O47" s="1"/>
    </row>
    <row r="48" spans="1:15" ht="15" customHeight="1">
      <c r="A48" s="6">
        <v>34</v>
      </c>
      <c r="B48" s="6">
        <v>34</v>
      </c>
      <c r="C48" s="8" t="s">
        <v>50</v>
      </c>
      <c r="D48" s="10" t="s">
        <v>13</v>
      </c>
      <c r="E48" s="6" t="s">
        <v>113</v>
      </c>
      <c r="F48" s="12" t="str">
        <f t="shared" si="3"/>
        <v>100</v>
      </c>
      <c r="G48" s="11" t="s">
        <v>16</v>
      </c>
      <c r="H48" s="9" t="str">
        <f t="shared" si="4"/>
        <v>30</v>
      </c>
      <c r="I48" s="12">
        <f t="shared" si="5"/>
        <v>130</v>
      </c>
      <c r="J48" s="12">
        <f>RANK(I48,$I$15:$I$75,0)+COUNTIF($I$15:I48,I48)-1</f>
        <v>19</v>
      </c>
      <c r="K48" s="59" t="str">
        <f t="shared" si="6"/>
        <v>Masuk 19 Besar</v>
      </c>
      <c r="L48" s="5"/>
      <c r="M48" s="1"/>
      <c r="N48" s="1"/>
      <c r="O48" s="1"/>
    </row>
    <row r="49" spans="1:15" ht="15" customHeight="1">
      <c r="A49" s="6">
        <v>35</v>
      </c>
      <c r="B49" s="6">
        <v>35</v>
      </c>
      <c r="C49" s="8" t="s">
        <v>51</v>
      </c>
      <c r="D49" s="10" t="s">
        <v>13</v>
      </c>
      <c r="E49" s="6" t="s">
        <v>111</v>
      </c>
      <c r="F49" s="12" t="str">
        <f t="shared" si="3"/>
        <v>100</v>
      </c>
      <c r="G49" s="11" t="s">
        <v>16</v>
      </c>
      <c r="H49" s="9" t="str">
        <f t="shared" si="4"/>
        <v>30</v>
      </c>
      <c r="I49" s="12">
        <f t="shared" si="5"/>
        <v>130</v>
      </c>
      <c r="J49" s="12">
        <f>RANK(I49,$I$15:$I$75,0)+COUNTIF($I$15:I49,I49)-1</f>
        <v>20</v>
      </c>
      <c r="K49" s="59" t="str">
        <f t="shared" si="6"/>
        <v>Tidak Masuk 19 Besar</v>
      </c>
      <c r="L49" s="5"/>
      <c r="M49" s="1"/>
      <c r="N49" s="1"/>
      <c r="O49" s="1"/>
    </row>
    <row r="50" spans="1:15" ht="15" customHeight="1">
      <c r="A50" s="6">
        <v>36</v>
      </c>
      <c r="B50" s="6">
        <v>36</v>
      </c>
      <c r="C50" s="8" t="s">
        <v>52</v>
      </c>
      <c r="D50" s="10" t="s">
        <v>13</v>
      </c>
      <c r="E50" s="6" t="s">
        <v>113</v>
      </c>
      <c r="F50" s="12" t="str">
        <f t="shared" si="3"/>
        <v>100</v>
      </c>
      <c r="G50" s="11" t="s">
        <v>16</v>
      </c>
      <c r="H50" s="9" t="str">
        <f t="shared" si="4"/>
        <v>30</v>
      </c>
      <c r="I50" s="12">
        <f t="shared" si="5"/>
        <v>130</v>
      </c>
      <c r="J50" s="12">
        <f>RANK(I50,$I$15:$I$75,0)+COUNTIF($I$15:I50,I50)-1</f>
        <v>21</v>
      </c>
      <c r="K50" s="59" t="str">
        <f t="shared" si="6"/>
        <v>Tidak Masuk 19 Besar</v>
      </c>
      <c r="L50" s="5"/>
      <c r="M50" s="1"/>
      <c r="N50" s="1"/>
      <c r="O50" s="1"/>
    </row>
    <row r="51" spans="1:15" ht="15" customHeight="1">
      <c r="A51" s="6">
        <v>37</v>
      </c>
      <c r="B51" s="6">
        <v>37</v>
      </c>
      <c r="C51" s="8" t="s">
        <v>53</v>
      </c>
      <c r="D51" s="10" t="s">
        <v>13</v>
      </c>
      <c r="E51" s="6" t="s">
        <v>111</v>
      </c>
      <c r="F51" s="12" t="str">
        <f t="shared" si="3"/>
        <v>100</v>
      </c>
      <c r="G51" s="11" t="s">
        <v>16</v>
      </c>
      <c r="H51" s="9" t="str">
        <f t="shared" si="4"/>
        <v>30</v>
      </c>
      <c r="I51" s="12">
        <f t="shared" si="5"/>
        <v>130</v>
      </c>
      <c r="J51" s="12">
        <f>RANK(I51,$I$15:$I$75,0)+COUNTIF($I$15:I51,I51)-1</f>
        <v>22</v>
      </c>
      <c r="K51" s="59" t="str">
        <f t="shared" si="6"/>
        <v>Tidak Masuk 19 Besar</v>
      </c>
      <c r="L51" s="5"/>
      <c r="M51" s="1"/>
      <c r="N51" s="1"/>
      <c r="O51" s="1"/>
    </row>
    <row r="52" spans="1:15" ht="15" customHeight="1">
      <c r="A52" s="6">
        <v>38</v>
      </c>
      <c r="B52" s="6">
        <v>38</v>
      </c>
      <c r="C52" s="8" t="s">
        <v>54</v>
      </c>
      <c r="D52" s="10" t="s">
        <v>13</v>
      </c>
      <c r="E52" s="6" t="s">
        <v>113</v>
      </c>
      <c r="F52" s="12" t="str">
        <f t="shared" si="3"/>
        <v>100</v>
      </c>
      <c r="G52" s="11" t="s">
        <v>16</v>
      </c>
      <c r="H52" s="9" t="str">
        <f t="shared" si="4"/>
        <v>30</v>
      </c>
      <c r="I52" s="12">
        <f t="shared" si="5"/>
        <v>130</v>
      </c>
      <c r="J52" s="12">
        <f>RANK(I52,$I$15:$I$75,0)+COUNTIF($I$15:I52,I52)-1</f>
        <v>23</v>
      </c>
      <c r="K52" s="59" t="str">
        <f t="shared" si="6"/>
        <v>Tidak Masuk 19 Besar</v>
      </c>
      <c r="L52" s="5"/>
      <c r="M52" s="1"/>
      <c r="N52" s="1"/>
      <c r="O52" s="1"/>
    </row>
    <row r="53" spans="1:15" ht="15" customHeight="1">
      <c r="A53" s="6">
        <v>39</v>
      </c>
      <c r="B53" s="6">
        <v>39</v>
      </c>
      <c r="C53" s="8" t="s">
        <v>55</v>
      </c>
      <c r="D53" s="10" t="s">
        <v>13</v>
      </c>
      <c r="E53" s="6" t="s">
        <v>111</v>
      </c>
      <c r="F53" s="12" t="str">
        <f t="shared" si="3"/>
        <v>100</v>
      </c>
      <c r="G53" s="11" t="s">
        <v>16</v>
      </c>
      <c r="H53" s="9" t="str">
        <f t="shared" si="4"/>
        <v>30</v>
      </c>
      <c r="I53" s="12">
        <f t="shared" si="5"/>
        <v>130</v>
      </c>
      <c r="J53" s="12">
        <f>RANK(I53,$I$15:$I$75,0)+COUNTIF($I$15:I53,I53)-1</f>
        <v>24</v>
      </c>
      <c r="K53" s="59" t="str">
        <f t="shared" si="6"/>
        <v>Tidak Masuk 19 Besar</v>
      </c>
      <c r="L53" s="35"/>
      <c r="M53" s="1"/>
      <c r="N53" s="1"/>
      <c r="O53" s="1"/>
    </row>
    <row r="54" spans="1:15" ht="15" customHeight="1">
      <c r="A54" s="6">
        <v>40</v>
      </c>
      <c r="B54" s="6">
        <v>40</v>
      </c>
      <c r="C54" s="8" t="s">
        <v>56</v>
      </c>
      <c r="D54" s="10" t="s">
        <v>13</v>
      </c>
      <c r="E54" s="6" t="s">
        <v>111</v>
      </c>
      <c r="F54" s="12" t="str">
        <f t="shared" si="3"/>
        <v>100</v>
      </c>
      <c r="G54" s="11" t="s">
        <v>16</v>
      </c>
      <c r="H54" s="9" t="str">
        <f t="shared" si="4"/>
        <v>30</v>
      </c>
      <c r="I54" s="12">
        <f t="shared" si="5"/>
        <v>130</v>
      </c>
      <c r="J54" s="12">
        <f>RANK(I54,$I$15:$I$75,0)+COUNTIF($I$15:I54,I54)-1</f>
        <v>25</v>
      </c>
      <c r="K54" s="59" t="str">
        <f t="shared" si="6"/>
        <v>Tidak Masuk 19 Besar</v>
      </c>
      <c r="L54" s="5"/>
      <c r="M54" s="1"/>
      <c r="N54" s="1"/>
      <c r="O54" s="1"/>
    </row>
    <row r="55" spans="1:15" ht="15" customHeight="1">
      <c r="A55" s="6">
        <v>41</v>
      </c>
      <c r="B55" s="6">
        <v>41</v>
      </c>
      <c r="C55" s="8" t="s">
        <v>57</v>
      </c>
      <c r="D55" s="10" t="s">
        <v>13</v>
      </c>
      <c r="E55" s="6" t="s">
        <v>111</v>
      </c>
      <c r="F55" s="12" t="str">
        <f t="shared" si="3"/>
        <v>100</v>
      </c>
      <c r="G55" s="11" t="s">
        <v>16</v>
      </c>
      <c r="H55" s="9" t="str">
        <f t="shared" si="4"/>
        <v>30</v>
      </c>
      <c r="I55" s="12">
        <f t="shared" si="5"/>
        <v>130</v>
      </c>
      <c r="J55" s="12">
        <f>RANK(I55,$I$15:$I$75,0)+COUNTIF($I$15:I55,I55)-1</f>
        <v>26</v>
      </c>
      <c r="K55" s="59" t="str">
        <f t="shared" si="6"/>
        <v>Tidak Masuk 19 Besar</v>
      </c>
      <c r="L55" s="5"/>
      <c r="M55" s="1"/>
      <c r="N55" s="1"/>
      <c r="O55" s="1"/>
    </row>
    <row r="56" spans="1:15" ht="15" customHeight="1">
      <c r="A56" s="6">
        <v>42</v>
      </c>
      <c r="B56" s="6">
        <v>42</v>
      </c>
      <c r="C56" s="8" t="s">
        <v>58</v>
      </c>
      <c r="D56" s="10" t="s">
        <v>13</v>
      </c>
      <c r="E56" s="6" t="s">
        <v>112</v>
      </c>
      <c r="F56" s="12">
        <f t="shared" si="3"/>
        <v>0</v>
      </c>
      <c r="G56" s="11" t="s">
        <v>16</v>
      </c>
      <c r="H56" s="9" t="str">
        <f t="shared" si="4"/>
        <v>30</v>
      </c>
      <c r="I56" s="12">
        <f t="shared" si="5"/>
        <v>30</v>
      </c>
      <c r="J56" s="12">
        <f>RANK(I56,$I$15:$I$75,0)+COUNTIF($I$15:I56,I56)-1</f>
        <v>51</v>
      </c>
      <c r="K56" s="59" t="str">
        <f t="shared" si="6"/>
        <v>Tidak Masuk 19 Besar</v>
      </c>
      <c r="L56" s="5"/>
      <c r="M56" s="1"/>
      <c r="N56" s="1"/>
      <c r="O56" s="1"/>
    </row>
    <row r="57" spans="1:15" ht="15" customHeight="1">
      <c r="A57" s="6">
        <v>43</v>
      </c>
      <c r="B57" s="6">
        <v>43</v>
      </c>
      <c r="C57" s="8" t="s">
        <v>59</v>
      </c>
      <c r="D57" s="10" t="s">
        <v>13</v>
      </c>
      <c r="E57" s="6" t="s">
        <v>111</v>
      </c>
      <c r="F57" s="12" t="str">
        <f t="shared" si="3"/>
        <v>100</v>
      </c>
      <c r="G57" s="11" t="s">
        <v>16</v>
      </c>
      <c r="H57" s="9" t="str">
        <f t="shared" si="4"/>
        <v>30</v>
      </c>
      <c r="I57" s="12">
        <f t="shared" si="5"/>
        <v>130</v>
      </c>
      <c r="J57" s="12">
        <f>RANK(I57,$I$15:$I$75,0)+COUNTIF($I$15:I57,I57)-1</f>
        <v>27</v>
      </c>
      <c r="K57" s="59" t="str">
        <f t="shared" si="6"/>
        <v>Tidak Masuk 19 Besar</v>
      </c>
      <c r="L57" s="5"/>
      <c r="M57" s="1"/>
      <c r="N57" s="1"/>
      <c r="O57" s="1"/>
    </row>
    <row r="58" spans="1:15" ht="15" customHeight="1">
      <c r="A58" s="6">
        <v>44</v>
      </c>
      <c r="B58" s="6">
        <v>44</v>
      </c>
      <c r="C58" s="8" t="s">
        <v>60</v>
      </c>
      <c r="D58" s="10" t="s">
        <v>13</v>
      </c>
      <c r="E58" s="6" t="s">
        <v>114</v>
      </c>
      <c r="F58" s="12" t="str">
        <f t="shared" si="3"/>
        <v>100</v>
      </c>
      <c r="G58" s="11" t="s">
        <v>16</v>
      </c>
      <c r="H58" s="9" t="str">
        <f t="shared" si="4"/>
        <v>30</v>
      </c>
      <c r="I58" s="12">
        <f t="shared" si="5"/>
        <v>130</v>
      </c>
      <c r="J58" s="12">
        <f>RANK(I58,$I$15:$I$75,0)+COUNTIF($I$15:I58,I58)-1</f>
        <v>28</v>
      </c>
      <c r="K58" s="59" t="str">
        <f t="shared" si="6"/>
        <v>Tidak Masuk 19 Besar</v>
      </c>
      <c r="L58" s="5"/>
      <c r="M58" s="1"/>
      <c r="N58" s="1"/>
      <c r="O58" s="1"/>
    </row>
    <row r="59" spans="1:15" ht="15" customHeight="1">
      <c r="A59" s="6">
        <v>45</v>
      </c>
      <c r="B59" s="6">
        <v>45</v>
      </c>
      <c r="C59" s="8" t="s">
        <v>61</v>
      </c>
      <c r="D59" s="10" t="s">
        <v>13</v>
      </c>
      <c r="E59" s="6" t="s">
        <v>111</v>
      </c>
      <c r="F59" s="12" t="str">
        <f t="shared" si="3"/>
        <v>100</v>
      </c>
      <c r="G59" s="11" t="s">
        <v>16</v>
      </c>
      <c r="H59" s="9" t="str">
        <f t="shared" si="4"/>
        <v>30</v>
      </c>
      <c r="I59" s="12">
        <f t="shared" si="5"/>
        <v>130</v>
      </c>
      <c r="J59" s="12">
        <f>RANK(I59,$I$15:$I$75,0)+COUNTIF($I$15:I59,I59)-1</f>
        <v>29</v>
      </c>
      <c r="K59" s="59" t="str">
        <f t="shared" si="6"/>
        <v>Tidak Masuk 19 Besar</v>
      </c>
      <c r="L59" s="5"/>
      <c r="M59" s="1"/>
      <c r="N59" s="1"/>
      <c r="O59" s="1"/>
    </row>
    <row r="60" spans="1:15" ht="15" customHeight="1">
      <c r="A60" s="6">
        <v>46</v>
      </c>
      <c r="B60" s="6">
        <v>46</v>
      </c>
      <c r="C60" s="8" t="s">
        <v>62</v>
      </c>
      <c r="D60" s="10" t="s">
        <v>13</v>
      </c>
      <c r="E60" s="6" t="s">
        <v>112</v>
      </c>
      <c r="F60" s="12">
        <f t="shared" si="3"/>
        <v>0</v>
      </c>
      <c r="G60" s="11" t="s">
        <v>16</v>
      </c>
      <c r="H60" s="9" t="str">
        <f t="shared" si="4"/>
        <v>30</v>
      </c>
      <c r="I60" s="12">
        <f t="shared" si="5"/>
        <v>30</v>
      </c>
      <c r="J60" s="12">
        <f>RANK(I60,$I$15:$I$75,0)+COUNTIF($I$15:I60,I60)-1</f>
        <v>52</v>
      </c>
      <c r="K60" s="59" t="str">
        <f t="shared" si="6"/>
        <v>Tidak Masuk 19 Besar</v>
      </c>
      <c r="L60" s="5"/>
      <c r="M60" s="1"/>
      <c r="N60" s="1"/>
      <c r="O60" s="1"/>
    </row>
    <row r="61" spans="1:15" ht="15" customHeight="1">
      <c r="A61" s="6">
        <v>47</v>
      </c>
      <c r="B61" s="6">
        <v>47</v>
      </c>
      <c r="C61" s="8" t="s">
        <v>63</v>
      </c>
      <c r="D61" s="10" t="s">
        <v>13</v>
      </c>
      <c r="E61" s="6" t="s">
        <v>113</v>
      </c>
      <c r="F61" s="12" t="str">
        <f t="shared" si="3"/>
        <v>100</v>
      </c>
      <c r="G61" s="11" t="s">
        <v>16</v>
      </c>
      <c r="H61" s="9" t="str">
        <f t="shared" si="4"/>
        <v>30</v>
      </c>
      <c r="I61" s="12">
        <f t="shared" si="5"/>
        <v>130</v>
      </c>
      <c r="J61" s="12">
        <f>RANK(I61,$I$15:$I$75,0)+COUNTIF($I$15:I61,I61)-1</f>
        <v>30</v>
      </c>
      <c r="K61" s="59" t="str">
        <f t="shared" si="6"/>
        <v>Tidak Masuk 19 Besar</v>
      </c>
      <c r="L61" s="5"/>
      <c r="M61" s="1"/>
      <c r="N61" s="1"/>
      <c r="O61" s="1"/>
    </row>
    <row r="62" spans="1:15" ht="15" customHeight="1">
      <c r="A62" s="6">
        <v>48</v>
      </c>
      <c r="B62" s="6">
        <v>48</v>
      </c>
      <c r="C62" s="8" t="s">
        <v>64</v>
      </c>
      <c r="D62" s="10" t="s">
        <v>13</v>
      </c>
      <c r="E62" s="6" t="s">
        <v>111</v>
      </c>
      <c r="F62" s="12" t="str">
        <f t="shared" si="3"/>
        <v>100</v>
      </c>
      <c r="G62" s="11" t="s">
        <v>16</v>
      </c>
      <c r="H62" s="9" t="str">
        <f t="shared" si="4"/>
        <v>30</v>
      </c>
      <c r="I62" s="12">
        <f t="shared" si="5"/>
        <v>130</v>
      </c>
      <c r="J62" s="12">
        <f>RANK(I62,$I$15:$I$75,0)+COUNTIF($I$15:I62,I62)-1</f>
        <v>31</v>
      </c>
      <c r="K62" s="59" t="str">
        <f t="shared" si="6"/>
        <v>Tidak Masuk 19 Besar</v>
      </c>
      <c r="L62" s="5"/>
      <c r="M62" s="1"/>
      <c r="N62" s="1"/>
      <c r="O62" s="1"/>
    </row>
    <row r="63" spans="1:15" ht="15" customHeight="1">
      <c r="A63" s="6">
        <v>49</v>
      </c>
      <c r="B63" s="6">
        <v>49</v>
      </c>
      <c r="C63" s="8" t="s">
        <v>65</v>
      </c>
      <c r="D63" s="10" t="s">
        <v>13</v>
      </c>
      <c r="E63" s="6" t="s">
        <v>113</v>
      </c>
      <c r="F63" s="12" t="str">
        <f t="shared" si="3"/>
        <v>100</v>
      </c>
      <c r="G63" s="11" t="s">
        <v>16</v>
      </c>
      <c r="H63" s="9" t="str">
        <f t="shared" si="4"/>
        <v>30</v>
      </c>
      <c r="I63" s="12">
        <f t="shared" si="5"/>
        <v>130</v>
      </c>
      <c r="J63" s="12">
        <f>RANK(I63,$I$15:$I$75,0)+COUNTIF($I$15:I63,I63)-1</f>
        <v>32</v>
      </c>
      <c r="K63" s="59" t="str">
        <f t="shared" si="6"/>
        <v>Tidak Masuk 19 Besar</v>
      </c>
      <c r="L63" s="5"/>
      <c r="M63" s="1"/>
      <c r="N63" s="1"/>
      <c r="O63" s="1"/>
    </row>
    <row r="64" spans="1:15" ht="15" customHeight="1">
      <c r="A64" s="6">
        <v>50</v>
      </c>
      <c r="B64" s="6">
        <v>50</v>
      </c>
      <c r="C64" s="8" t="s">
        <v>66</v>
      </c>
      <c r="D64" s="10" t="s">
        <v>13</v>
      </c>
      <c r="E64" s="6" t="s">
        <v>115</v>
      </c>
      <c r="F64" s="12">
        <f t="shared" si="3"/>
        <v>0</v>
      </c>
      <c r="G64" s="11" t="s">
        <v>16</v>
      </c>
      <c r="H64" s="9" t="str">
        <f t="shared" si="4"/>
        <v>30</v>
      </c>
      <c r="I64" s="12">
        <f t="shared" si="5"/>
        <v>30</v>
      </c>
      <c r="J64" s="12">
        <f>RANK(I64,$I$15:$I$75,0)+COUNTIF($I$15:I64,I64)-1</f>
        <v>53</v>
      </c>
      <c r="K64" s="59" t="str">
        <f t="shared" si="6"/>
        <v>Tidak Masuk 19 Besar</v>
      </c>
      <c r="L64" s="5"/>
      <c r="M64" s="1"/>
      <c r="N64" s="1"/>
      <c r="O64" s="1"/>
    </row>
    <row r="65" spans="1:15" ht="15" customHeight="1">
      <c r="A65" s="6">
        <v>51</v>
      </c>
      <c r="B65" s="6">
        <v>51</v>
      </c>
      <c r="C65" s="8" t="s">
        <v>67</v>
      </c>
      <c r="D65" s="10" t="s">
        <v>13</v>
      </c>
      <c r="E65" s="6" t="s">
        <v>112</v>
      </c>
      <c r="F65" s="12">
        <f t="shared" si="3"/>
        <v>0</v>
      </c>
      <c r="G65" s="11" t="s">
        <v>16</v>
      </c>
      <c r="H65" s="9" t="str">
        <f t="shared" si="4"/>
        <v>30</v>
      </c>
      <c r="I65" s="12">
        <f t="shared" si="5"/>
        <v>30</v>
      </c>
      <c r="J65" s="12">
        <f>RANK(I65,$I$15:$I$75,0)+COUNTIF($I$15:I65,I65)-1</f>
        <v>54</v>
      </c>
      <c r="K65" s="59" t="str">
        <f t="shared" si="6"/>
        <v>Tidak Masuk 19 Besar</v>
      </c>
      <c r="L65" s="5"/>
      <c r="M65" s="1"/>
      <c r="N65" s="1"/>
      <c r="O65" s="1"/>
    </row>
    <row r="66" spans="1:15" ht="15" customHeight="1">
      <c r="A66" s="6">
        <v>52</v>
      </c>
      <c r="B66" s="6">
        <v>52</v>
      </c>
      <c r="C66" s="8" t="s">
        <v>68</v>
      </c>
      <c r="D66" s="10" t="s">
        <v>13</v>
      </c>
      <c r="E66" s="6" t="s">
        <v>113</v>
      </c>
      <c r="F66" s="12" t="str">
        <f t="shared" si="3"/>
        <v>100</v>
      </c>
      <c r="G66" s="11" t="s">
        <v>16</v>
      </c>
      <c r="H66" s="9" t="str">
        <f t="shared" si="4"/>
        <v>30</v>
      </c>
      <c r="I66" s="12">
        <f t="shared" si="5"/>
        <v>130</v>
      </c>
      <c r="J66" s="12">
        <f>RANK(I66,$I$15:$I$75,0)+COUNTIF($I$15:I66,I66)-1</f>
        <v>33</v>
      </c>
      <c r="K66" s="59" t="str">
        <f t="shared" si="6"/>
        <v>Tidak Masuk 19 Besar</v>
      </c>
      <c r="L66" s="5"/>
      <c r="M66" s="1"/>
      <c r="N66" s="1"/>
      <c r="O66" s="1"/>
    </row>
    <row r="67" spans="1:15" ht="15" customHeight="1">
      <c r="A67" s="6">
        <v>53</v>
      </c>
      <c r="B67" s="6">
        <v>53</v>
      </c>
      <c r="C67" s="8" t="s">
        <v>69</v>
      </c>
      <c r="D67" s="10" t="s">
        <v>13</v>
      </c>
      <c r="E67" s="6" t="s">
        <v>113</v>
      </c>
      <c r="F67" s="12" t="str">
        <f t="shared" si="3"/>
        <v>100</v>
      </c>
      <c r="G67" s="11" t="s">
        <v>16</v>
      </c>
      <c r="H67" s="9" t="str">
        <f t="shared" si="4"/>
        <v>30</v>
      </c>
      <c r="I67" s="12">
        <f t="shared" si="5"/>
        <v>130</v>
      </c>
      <c r="J67" s="12">
        <f>RANK(I67,$I$15:$I$75,0)+COUNTIF($I$15:I67,I67)-1</f>
        <v>34</v>
      </c>
      <c r="K67" s="59" t="str">
        <f t="shared" si="6"/>
        <v>Tidak Masuk 19 Besar</v>
      </c>
      <c r="L67" s="5"/>
      <c r="M67" s="1"/>
      <c r="N67" s="1"/>
      <c r="O67" s="1"/>
    </row>
    <row r="68" spans="1:15" ht="15" customHeight="1">
      <c r="A68" s="6">
        <v>54</v>
      </c>
      <c r="B68" s="6">
        <v>54</v>
      </c>
      <c r="C68" s="8" t="s">
        <v>70</v>
      </c>
      <c r="D68" s="10" t="s">
        <v>13</v>
      </c>
      <c r="E68" s="6" t="s">
        <v>113</v>
      </c>
      <c r="F68" s="12" t="str">
        <f t="shared" si="3"/>
        <v>100</v>
      </c>
      <c r="G68" s="11" t="s">
        <v>16</v>
      </c>
      <c r="H68" s="9" t="str">
        <f t="shared" si="4"/>
        <v>30</v>
      </c>
      <c r="I68" s="12">
        <f t="shared" si="5"/>
        <v>130</v>
      </c>
      <c r="J68" s="12">
        <f>RANK(I68,$I$15:$I$75,0)+COUNTIF($I$15:I68,I68)-1</f>
        <v>35</v>
      </c>
      <c r="K68" s="59" t="str">
        <f t="shared" si="6"/>
        <v>Tidak Masuk 19 Besar</v>
      </c>
      <c r="L68" s="5"/>
      <c r="M68" s="1"/>
      <c r="N68" s="1"/>
      <c r="O68" s="1"/>
    </row>
    <row r="69" spans="1:15" ht="15" customHeight="1">
      <c r="A69" s="6">
        <v>55</v>
      </c>
      <c r="B69" s="6">
        <v>55</v>
      </c>
      <c r="C69" s="8" t="s">
        <v>71</v>
      </c>
      <c r="D69" s="10" t="s">
        <v>13</v>
      </c>
      <c r="E69" s="6" t="s">
        <v>113</v>
      </c>
      <c r="F69" s="12" t="str">
        <f t="shared" si="3"/>
        <v>100</v>
      </c>
      <c r="G69" s="11" t="s">
        <v>16</v>
      </c>
      <c r="H69" s="9" t="str">
        <f t="shared" si="4"/>
        <v>30</v>
      </c>
      <c r="I69" s="12">
        <f t="shared" si="5"/>
        <v>130</v>
      </c>
      <c r="J69" s="12">
        <f>RANK(I69,$I$15:$I$75,0)+COUNTIF($I$15:I69,I69)-1</f>
        <v>36</v>
      </c>
      <c r="K69" s="59" t="str">
        <f t="shared" si="6"/>
        <v>Tidak Masuk 19 Besar</v>
      </c>
      <c r="L69" s="5"/>
      <c r="M69" s="1"/>
      <c r="N69" s="1"/>
      <c r="O69" s="1"/>
    </row>
    <row r="70" spans="1:15" ht="15" customHeight="1">
      <c r="A70" s="6">
        <v>56</v>
      </c>
      <c r="B70" s="6">
        <v>56</v>
      </c>
      <c r="C70" s="8" t="s">
        <v>72</v>
      </c>
      <c r="D70" s="10" t="s">
        <v>13</v>
      </c>
      <c r="E70" s="6" t="s">
        <v>113</v>
      </c>
      <c r="F70" s="12" t="str">
        <f t="shared" si="3"/>
        <v>100</v>
      </c>
      <c r="G70" s="11" t="s">
        <v>16</v>
      </c>
      <c r="H70" s="9" t="str">
        <f t="shared" si="4"/>
        <v>30</v>
      </c>
      <c r="I70" s="12">
        <f t="shared" si="5"/>
        <v>130</v>
      </c>
      <c r="J70" s="12">
        <f>RANK(I70,$I$15:$I$75,0)+COUNTIF($I$15:I70,I70)-1</f>
        <v>37</v>
      </c>
      <c r="K70" s="59" t="str">
        <f t="shared" si="6"/>
        <v>Tidak Masuk 19 Besar</v>
      </c>
      <c r="L70" s="5"/>
      <c r="M70" s="1"/>
      <c r="N70" s="1"/>
      <c r="O70" s="1"/>
    </row>
    <row r="71" spans="1:15" ht="15" customHeight="1">
      <c r="A71" s="6">
        <v>57</v>
      </c>
      <c r="B71" s="6">
        <v>57</v>
      </c>
      <c r="C71" s="8" t="s">
        <v>73</v>
      </c>
      <c r="D71" s="10" t="s">
        <v>13</v>
      </c>
      <c r="E71" s="6" t="s">
        <v>112</v>
      </c>
      <c r="F71" s="12">
        <f t="shared" si="3"/>
        <v>0</v>
      </c>
      <c r="G71" s="11" t="s">
        <v>16</v>
      </c>
      <c r="H71" s="9" t="str">
        <f t="shared" si="4"/>
        <v>30</v>
      </c>
      <c r="I71" s="12">
        <f t="shared" si="5"/>
        <v>30</v>
      </c>
      <c r="J71" s="12">
        <f>RANK(I71,$I$15:$I$75,0)+COUNTIF($I$15:I71,I71)-1</f>
        <v>55</v>
      </c>
      <c r="K71" s="59" t="str">
        <f t="shared" si="6"/>
        <v>Tidak Masuk 19 Besar</v>
      </c>
      <c r="L71" s="5"/>
      <c r="M71" s="1"/>
      <c r="N71" s="1"/>
      <c r="O71" s="1"/>
    </row>
    <row r="72" spans="1:15" ht="15" customHeight="1">
      <c r="A72" s="6">
        <v>58</v>
      </c>
      <c r="B72" s="6">
        <v>58</v>
      </c>
      <c r="C72" s="8" t="s">
        <v>74</v>
      </c>
      <c r="D72" s="10" t="s">
        <v>13</v>
      </c>
      <c r="E72" s="6" t="s">
        <v>114</v>
      </c>
      <c r="F72" s="12" t="str">
        <f t="shared" si="3"/>
        <v>100</v>
      </c>
      <c r="G72" s="11" t="s">
        <v>16</v>
      </c>
      <c r="H72" s="9" t="str">
        <f t="shared" si="4"/>
        <v>30</v>
      </c>
      <c r="I72" s="12">
        <f t="shared" si="5"/>
        <v>130</v>
      </c>
      <c r="J72" s="12">
        <f>RANK(I72,$I$15:$I$75,0)+COUNTIF($I$15:I72,I72)-1</f>
        <v>38</v>
      </c>
      <c r="K72" s="59" t="str">
        <f t="shared" si="6"/>
        <v>Tidak Masuk 19 Besar</v>
      </c>
      <c r="L72" s="5"/>
      <c r="M72" s="1"/>
      <c r="N72" s="1"/>
      <c r="O72" s="1"/>
    </row>
    <row r="73" spans="1:15" ht="15" customHeight="1">
      <c r="A73" s="6">
        <v>59</v>
      </c>
      <c r="B73" s="6">
        <v>59</v>
      </c>
      <c r="C73" s="8" t="s">
        <v>75</v>
      </c>
      <c r="D73" s="10" t="s">
        <v>13</v>
      </c>
      <c r="E73" s="6" t="s">
        <v>112</v>
      </c>
      <c r="F73" s="12">
        <f t="shared" si="3"/>
        <v>0</v>
      </c>
      <c r="G73" s="11" t="s">
        <v>16</v>
      </c>
      <c r="H73" s="9" t="str">
        <f t="shared" si="4"/>
        <v>30</v>
      </c>
      <c r="I73" s="12">
        <f t="shared" si="5"/>
        <v>30</v>
      </c>
      <c r="J73" s="12">
        <f>RANK(I73,$I$15:$I$75,0)+COUNTIF($I$15:I73,I73)-1</f>
        <v>56</v>
      </c>
      <c r="K73" s="59" t="str">
        <f t="shared" si="6"/>
        <v>Tidak Masuk 19 Besar</v>
      </c>
      <c r="L73" s="5"/>
      <c r="M73" s="1"/>
      <c r="N73" s="1"/>
      <c r="O73" s="1"/>
    </row>
    <row r="74" spans="1:15" ht="15" customHeight="1">
      <c r="A74" s="6">
        <v>60</v>
      </c>
      <c r="B74" s="6">
        <v>60</v>
      </c>
      <c r="C74" s="8" t="s">
        <v>76</v>
      </c>
      <c r="D74" s="10" t="s">
        <v>13</v>
      </c>
      <c r="E74" s="6" t="s">
        <v>112</v>
      </c>
      <c r="F74" s="12">
        <f t="shared" si="3"/>
        <v>0</v>
      </c>
      <c r="G74" s="11" t="s">
        <v>16</v>
      </c>
      <c r="H74" s="9" t="str">
        <f t="shared" si="4"/>
        <v>30</v>
      </c>
      <c r="I74" s="12">
        <f t="shared" si="5"/>
        <v>30</v>
      </c>
      <c r="J74" s="12">
        <f>RANK(I74,$I$15:$I$75,0)+COUNTIF($I$15:I74,I74)-1</f>
        <v>57</v>
      </c>
      <c r="K74" s="59" t="str">
        <f t="shared" si="6"/>
        <v>Tidak Masuk 19 Besar</v>
      </c>
      <c r="L74" s="5"/>
      <c r="M74" s="1"/>
      <c r="N74" s="1"/>
      <c r="O74" s="1"/>
    </row>
    <row r="75" spans="1:15" ht="15" customHeight="1">
      <c r="A75" s="6">
        <v>61</v>
      </c>
      <c r="B75" s="6">
        <v>61</v>
      </c>
      <c r="C75" s="8" t="s">
        <v>77</v>
      </c>
      <c r="D75" s="10" t="s">
        <v>13</v>
      </c>
      <c r="E75" s="6" t="s">
        <v>115</v>
      </c>
      <c r="F75" s="12">
        <f t="shared" si="3"/>
        <v>0</v>
      </c>
      <c r="G75" s="11" t="s">
        <v>16</v>
      </c>
      <c r="H75" s="9" t="str">
        <f t="shared" si="4"/>
        <v>30</v>
      </c>
      <c r="I75" s="12">
        <f t="shared" si="5"/>
        <v>30</v>
      </c>
      <c r="J75" s="12">
        <f>RANK(I75,$I$15:$I$75,0)+COUNTIF($I$15:I75,I75)-1</f>
        <v>58</v>
      </c>
      <c r="K75" s="59" t="str">
        <f t="shared" si="6"/>
        <v>Tidak Masuk 19 Besar</v>
      </c>
      <c r="L75" s="5"/>
      <c r="M75" s="1"/>
      <c r="N75" s="1"/>
      <c r="O75" s="1"/>
    </row>
    <row r="79" spans="1:15" ht="15" customHeight="1">
      <c r="G79" s="18" t="s">
        <v>82</v>
      </c>
    </row>
    <row r="81" spans="7:9" ht="15" customHeight="1">
      <c r="G81" s="18" t="s">
        <v>83</v>
      </c>
    </row>
    <row r="83" spans="7:9" ht="15" customHeight="1">
      <c r="G83" s="18" t="s">
        <v>84</v>
      </c>
      <c r="H83" s="18" t="s">
        <v>88</v>
      </c>
      <c r="I83" s="18"/>
    </row>
    <row r="85" spans="7:9" ht="15" customHeight="1">
      <c r="G85" s="18" t="s">
        <v>85</v>
      </c>
      <c r="H85" s="18" t="s">
        <v>89</v>
      </c>
      <c r="I85" s="18"/>
    </row>
    <row r="87" spans="7:9" ht="15" customHeight="1">
      <c r="G87" s="18" t="s">
        <v>86</v>
      </c>
      <c r="H87" s="18" t="s">
        <v>90</v>
      </c>
      <c r="I87" s="18"/>
    </row>
    <row r="89" spans="7:9" ht="15" customHeight="1">
      <c r="G89" s="18" t="s">
        <v>87</v>
      </c>
      <c r="H89" s="18" t="s">
        <v>91</v>
      </c>
      <c r="I89" s="18"/>
    </row>
  </sheetData>
  <mergeCells count="27">
    <mergeCell ref="E12:E13"/>
    <mergeCell ref="J12:J13"/>
    <mergeCell ref="M36:O36"/>
    <mergeCell ref="M28:O28"/>
    <mergeCell ref="M29:O29"/>
    <mergeCell ref="M30:O30"/>
    <mergeCell ref="M31:O31"/>
    <mergeCell ref="M32:O32"/>
    <mergeCell ref="M33:O33"/>
    <mergeCell ref="M34:O34"/>
    <mergeCell ref="M35:O35"/>
    <mergeCell ref="B12:B13"/>
    <mergeCell ref="A1:K1"/>
    <mergeCell ref="A2:K2"/>
    <mergeCell ref="A3:K3"/>
    <mergeCell ref="A4:K4"/>
    <mergeCell ref="A7:K7"/>
    <mergeCell ref="A8:K8"/>
    <mergeCell ref="K12:K13"/>
    <mergeCell ref="A9:C9"/>
    <mergeCell ref="A12:A13"/>
    <mergeCell ref="C12:C13"/>
    <mergeCell ref="F12:F13"/>
    <mergeCell ref="I12:I13"/>
    <mergeCell ref="D12:D13"/>
    <mergeCell ref="G12:G13"/>
    <mergeCell ref="H12:H13"/>
  </mergeCells>
  <phoneticPr fontId="27" type="noConversion"/>
  <conditionalFormatting sqref="K15:K75">
    <cfRule type="cellIs" dxfId="1" priority="1" operator="between">
      <formula>84</formula>
      <formula>100</formula>
    </cfRule>
  </conditionalFormatting>
  <dataValidations count="1">
    <dataValidation type="list" allowBlank="1" showErrorMessage="1" sqref="G16:G75" xr:uid="{685BA8FB-34F6-446E-A0E1-ED5A3F7BF397}">
      <formula1>#REF!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33" orientation="landscape" horizontalDpi="4294967293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317C1B9E-2328-4EF4-9DB9-448BCB143F94}">
          <x14:formula1>
            <xm:f>Referensi!$B$3:$B$7</xm:f>
          </x14:formula1>
          <xm:sqref>E15:E75</xm:sqref>
        </x14:dataValidation>
        <x14:dataValidation type="list" allowBlank="1" showErrorMessage="1" xr:uid="{6AEF13FA-A98E-4B69-8186-17165065AA34}">
          <x14:formula1>
            <xm:f>Referensi!$B$11:$B$14</xm:f>
          </x14:formula1>
          <xm:sqref>G15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5676B6-F048-470C-909F-3B4D0B55C86B}">
  <sheetPr>
    <tabColor rgb="FFFF0000"/>
  </sheetPr>
  <dimension ref="A1:L86"/>
  <sheetViews>
    <sheetView view="pageBreakPreview" topLeftCell="B9" zoomScale="110" zoomScaleNormal="90" zoomScaleSheetLayoutView="110" zoomScalePageLayoutView="60" workbookViewId="0">
      <selection activeCell="J9" sqref="J9"/>
    </sheetView>
  </sheetViews>
  <sheetFormatPr defaultColWidth="14.453125" defaultRowHeight="15" customHeight="1"/>
  <cols>
    <col min="1" max="1" width="6.54296875" customWidth="1"/>
    <col min="2" max="2" width="13.08984375" customWidth="1"/>
    <col min="3" max="3" width="15.36328125" customWidth="1"/>
    <col min="4" max="4" width="10" customWidth="1"/>
    <col min="5" max="5" width="10.08984375" customWidth="1"/>
    <col min="6" max="6" width="10.7265625" customWidth="1"/>
    <col min="7" max="7" width="11.7265625" customWidth="1"/>
    <col min="8" max="8" width="22.6328125" style="60" customWidth="1"/>
    <col min="9" max="9" width="21.7265625" customWidth="1"/>
    <col min="10" max="10" width="23.08984375" customWidth="1"/>
    <col min="11" max="12" width="8.7265625" customWidth="1"/>
  </cols>
  <sheetData>
    <row r="1" spans="1:12" ht="14.25" customHeight="1">
      <c r="A1" s="97" t="s">
        <v>0</v>
      </c>
      <c r="B1" s="97"/>
      <c r="C1" s="97"/>
      <c r="D1" s="97"/>
      <c r="E1" s="97"/>
      <c r="F1" s="97"/>
      <c r="G1" s="97"/>
      <c r="H1" s="97"/>
      <c r="I1" s="1"/>
      <c r="J1" s="1"/>
      <c r="K1" s="1"/>
      <c r="L1" s="1"/>
    </row>
    <row r="2" spans="1:12" ht="14.25" customHeight="1">
      <c r="A2" s="98" t="s">
        <v>1</v>
      </c>
      <c r="B2" s="98"/>
      <c r="C2" s="98"/>
      <c r="D2" s="98"/>
      <c r="E2" s="98"/>
      <c r="F2" s="98"/>
      <c r="G2" s="98"/>
      <c r="H2" s="98"/>
      <c r="I2" s="1"/>
      <c r="J2" s="1"/>
      <c r="K2" s="1"/>
      <c r="L2" s="1"/>
    </row>
    <row r="3" spans="1:12" ht="14.25" customHeight="1">
      <c r="A3" s="99" t="s">
        <v>2</v>
      </c>
      <c r="B3" s="99"/>
      <c r="C3" s="99"/>
      <c r="D3" s="99"/>
      <c r="E3" s="99"/>
      <c r="F3" s="99"/>
      <c r="G3" s="99"/>
      <c r="H3" s="99"/>
      <c r="I3" s="1"/>
      <c r="J3" s="1"/>
      <c r="K3" s="1"/>
      <c r="L3" s="1"/>
    </row>
    <row r="4" spans="1:12" ht="14.25" customHeight="1">
      <c r="A4" s="99" t="s">
        <v>3</v>
      </c>
      <c r="B4" s="99"/>
      <c r="C4" s="99"/>
      <c r="D4" s="99"/>
      <c r="E4" s="99"/>
      <c r="F4" s="99"/>
      <c r="G4" s="99"/>
      <c r="H4" s="99"/>
      <c r="I4" s="1"/>
      <c r="J4" s="1"/>
      <c r="K4" s="1"/>
      <c r="L4" s="1"/>
    </row>
    <row r="5" spans="1:12" ht="14.25" customHeight="1">
      <c r="A5" s="2"/>
      <c r="B5" s="2"/>
      <c r="C5" s="2"/>
      <c r="D5" s="2"/>
      <c r="E5" s="2"/>
      <c r="F5" s="2"/>
      <c r="G5" s="2"/>
      <c r="H5" s="3"/>
      <c r="I5" s="1"/>
      <c r="J5" s="1"/>
      <c r="K5" s="1"/>
      <c r="L5" s="1"/>
    </row>
    <row r="6" spans="1:12" ht="14.25" customHeight="1">
      <c r="A6" s="2"/>
      <c r="B6" s="2"/>
      <c r="C6" s="2"/>
      <c r="D6" s="2"/>
      <c r="E6" s="2"/>
      <c r="F6" s="2"/>
      <c r="G6" s="2"/>
      <c r="H6" s="3"/>
      <c r="I6" s="1"/>
      <c r="J6" s="1"/>
      <c r="K6" s="1"/>
      <c r="L6" s="1"/>
    </row>
    <row r="7" spans="1:12" ht="14.25" customHeight="1">
      <c r="A7" s="100" t="s">
        <v>4</v>
      </c>
      <c r="B7" s="100"/>
      <c r="C7" s="100"/>
      <c r="D7" s="100"/>
      <c r="E7" s="100"/>
      <c r="F7" s="100"/>
      <c r="G7" s="100"/>
      <c r="H7" s="100"/>
      <c r="I7" s="1"/>
      <c r="J7" s="1"/>
      <c r="K7" s="1"/>
      <c r="L7" s="1"/>
    </row>
    <row r="8" spans="1:12" ht="14.25" customHeight="1">
      <c r="A8" s="100" t="s">
        <v>104</v>
      </c>
      <c r="B8" s="100"/>
      <c r="C8" s="100"/>
      <c r="D8" s="100"/>
      <c r="E8" s="100"/>
      <c r="F8" s="100"/>
      <c r="G8" s="100"/>
      <c r="H8" s="100"/>
      <c r="I8" s="1"/>
      <c r="J8" s="1"/>
      <c r="K8" s="1"/>
      <c r="L8" s="1"/>
    </row>
    <row r="9" spans="1:12" ht="15" customHeight="1">
      <c r="A9" s="2"/>
      <c r="B9" s="2"/>
      <c r="C9" s="1"/>
      <c r="D9" s="2"/>
      <c r="E9" s="2"/>
      <c r="F9" s="2"/>
      <c r="G9" s="2"/>
      <c r="H9" s="3"/>
      <c r="I9" s="1"/>
      <c r="J9" s="1"/>
      <c r="K9" s="1"/>
      <c r="L9" s="1"/>
    </row>
    <row r="10" spans="1:12" ht="15" customHeight="1">
      <c r="A10" s="95" t="s">
        <v>124</v>
      </c>
      <c r="B10" s="95" t="s">
        <v>123</v>
      </c>
      <c r="C10" s="95" t="s">
        <v>5</v>
      </c>
      <c r="D10" s="104" t="s">
        <v>121</v>
      </c>
      <c r="E10" s="95" t="s">
        <v>8</v>
      </c>
      <c r="F10" s="95" t="s">
        <v>122</v>
      </c>
      <c r="G10" s="95" t="s">
        <v>9</v>
      </c>
      <c r="H10" s="95" t="s">
        <v>10</v>
      </c>
      <c r="I10" s="4"/>
      <c r="J10" s="4"/>
      <c r="K10" s="4"/>
      <c r="L10" s="4"/>
    </row>
    <row r="11" spans="1:12" ht="43" customHeight="1">
      <c r="A11" s="96"/>
      <c r="B11" s="96"/>
      <c r="C11" s="96"/>
      <c r="D11" s="105"/>
      <c r="E11" s="96"/>
      <c r="F11" s="96"/>
      <c r="G11" s="96"/>
      <c r="H11" s="101"/>
      <c r="I11" s="4"/>
      <c r="J11" s="4"/>
      <c r="K11" s="4"/>
      <c r="L11" s="4"/>
    </row>
    <row r="12" spans="1:12" s="17" customFormat="1" ht="15" customHeight="1">
      <c r="A12" s="44">
        <v>1</v>
      </c>
      <c r="B12" s="44">
        <v>2</v>
      </c>
      <c r="C12" s="44">
        <v>3</v>
      </c>
      <c r="D12" s="44">
        <v>4</v>
      </c>
      <c r="E12" s="44">
        <v>5</v>
      </c>
      <c r="F12" s="44">
        <v>6</v>
      </c>
      <c r="G12" s="44">
        <v>7</v>
      </c>
      <c r="H12" s="44">
        <v>8</v>
      </c>
      <c r="I12" s="22"/>
      <c r="J12" s="22"/>
      <c r="K12" s="22"/>
      <c r="L12" s="22"/>
    </row>
    <row r="13" spans="1:12" ht="15" customHeight="1">
      <c r="A13" s="6">
        <v>1</v>
      </c>
      <c r="B13" s="6">
        <v>1</v>
      </c>
      <c r="C13" s="7" t="s">
        <v>12</v>
      </c>
      <c r="D13" s="66" t="s">
        <v>160</v>
      </c>
      <c r="E13" s="6" t="s">
        <v>161</v>
      </c>
      <c r="F13" s="66">
        <v>130</v>
      </c>
      <c r="G13" s="66">
        <v>11</v>
      </c>
      <c r="H13" s="67" t="s">
        <v>162</v>
      </c>
      <c r="I13" s="5"/>
      <c r="J13" s="5"/>
      <c r="K13" s="5"/>
      <c r="L13" s="5"/>
    </row>
    <row r="14" spans="1:12" ht="15" customHeight="1">
      <c r="A14" s="6">
        <v>2</v>
      </c>
      <c r="B14" s="6">
        <v>5</v>
      </c>
      <c r="C14" s="7" t="s">
        <v>20</v>
      </c>
      <c r="D14" s="66" t="s">
        <v>160</v>
      </c>
      <c r="E14" s="6" t="s">
        <v>161</v>
      </c>
      <c r="F14" s="66">
        <v>130</v>
      </c>
      <c r="G14" s="66">
        <v>12</v>
      </c>
      <c r="H14" s="67" t="s">
        <v>162</v>
      </c>
      <c r="I14" s="5"/>
      <c r="J14" s="5"/>
      <c r="K14" s="5"/>
      <c r="L14" s="5"/>
    </row>
    <row r="15" spans="1:12" ht="15" customHeight="1">
      <c r="A15" s="6">
        <v>3</v>
      </c>
      <c r="B15" s="6">
        <v>13</v>
      </c>
      <c r="C15" s="7" t="s">
        <v>29</v>
      </c>
      <c r="D15" s="66" t="s">
        <v>160</v>
      </c>
      <c r="E15" s="6" t="s">
        <v>166</v>
      </c>
      <c r="F15" s="66">
        <v>150</v>
      </c>
      <c r="G15" s="66">
        <v>1</v>
      </c>
      <c r="H15" s="67" t="s">
        <v>162</v>
      </c>
      <c r="I15" s="5"/>
      <c r="J15" s="5"/>
      <c r="K15" s="5"/>
      <c r="L15" s="5"/>
    </row>
    <row r="16" spans="1:12" ht="15" customHeight="1">
      <c r="A16" s="6">
        <v>4</v>
      </c>
      <c r="B16" s="6">
        <v>14</v>
      </c>
      <c r="C16" s="7" t="s">
        <v>30</v>
      </c>
      <c r="D16" s="66" t="s">
        <v>160</v>
      </c>
      <c r="E16" s="6" t="s">
        <v>161</v>
      </c>
      <c r="F16" s="66">
        <v>130</v>
      </c>
      <c r="G16" s="66">
        <v>13</v>
      </c>
      <c r="H16" s="67" t="s">
        <v>162</v>
      </c>
      <c r="I16" s="5"/>
      <c r="J16" s="103"/>
      <c r="K16" s="103"/>
      <c r="L16" s="103"/>
    </row>
    <row r="17" spans="1:12" ht="15" customHeight="1">
      <c r="A17" s="6">
        <v>5</v>
      </c>
      <c r="B17" s="6">
        <v>15</v>
      </c>
      <c r="C17" s="7" t="s">
        <v>31</v>
      </c>
      <c r="D17" s="66" t="s">
        <v>160</v>
      </c>
      <c r="E17" s="6" t="s">
        <v>166</v>
      </c>
      <c r="F17" s="66">
        <v>150</v>
      </c>
      <c r="G17" s="66">
        <v>2</v>
      </c>
      <c r="H17" s="67" t="s">
        <v>162</v>
      </c>
      <c r="I17" s="35"/>
      <c r="J17" s="103"/>
      <c r="K17" s="103"/>
      <c r="L17" s="103"/>
    </row>
    <row r="18" spans="1:12" ht="15" customHeight="1">
      <c r="A18" s="6">
        <v>6</v>
      </c>
      <c r="B18" s="6">
        <v>17</v>
      </c>
      <c r="C18" s="7" t="s">
        <v>33</v>
      </c>
      <c r="D18" s="66" t="s">
        <v>160</v>
      </c>
      <c r="E18" s="6" t="s">
        <v>161</v>
      </c>
      <c r="F18" s="66">
        <v>130</v>
      </c>
      <c r="G18" s="66">
        <v>14</v>
      </c>
      <c r="H18" s="67" t="s">
        <v>162</v>
      </c>
      <c r="I18" s="5"/>
      <c r="J18" s="103"/>
      <c r="K18" s="103"/>
      <c r="L18" s="103"/>
    </row>
    <row r="19" spans="1:12" ht="15" customHeight="1">
      <c r="A19" s="6">
        <v>7</v>
      </c>
      <c r="B19" s="6">
        <v>18</v>
      </c>
      <c r="C19" s="7" t="s">
        <v>34</v>
      </c>
      <c r="D19" s="66" t="s">
        <v>160</v>
      </c>
      <c r="E19" s="6" t="s">
        <v>166</v>
      </c>
      <c r="F19" s="66">
        <v>150</v>
      </c>
      <c r="G19" s="66">
        <v>3</v>
      </c>
      <c r="H19" s="67" t="s">
        <v>162</v>
      </c>
      <c r="I19" s="5"/>
      <c r="J19" s="103"/>
      <c r="K19" s="103"/>
      <c r="L19" s="103"/>
    </row>
    <row r="20" spans="1:12" ht="15" customHeight="1">
      <c r="A20" s="6">
        <v>8</v>
      </c>
      <c r="B20" s="6">
        <v>19</v>
      </c>
      <c r="C20" s="8" t="s">
        <v>35</v>
      </c>
      <c r="D20" s="66" t="s">
        <v>160</v>
      </c>
      <c r="E20" s="6" t="s">
        <v>166</v>
      </c>
      <c r="F20" s="66">
        <v>150</v>
      </c>
      <c r="G20" s="66">
        <v>4</v>
      </c>
      <c r="H20" s="67" t="s">
        <v>162</v>
      </c>
      <c r="I20" s="5"/>
      <c r="J20" s="103"/>
      <c r="K20" s="103"/>
      <c r="L20" s="103"/>
    </row>
    <row r="21" spans="1:12" ht="15" customHeight="1">
      <c r="A21" s="6">
        <v>9</v>
      </c>
      <c r="B21" s="6">
        <v>20</v>
      </c>
      <c r="C21" s="8" t="s">
        <v>36</v>
      </c>
      <c r="D21" s="66" t="s">
        <v>160</v>
      </c>
      <c r="E21" s="6" t="s">
        <v>161</v>
      </c>
      <c r="F21" s="66">
        <v>130</v>
      </c>
      <c r="G21" s="66">
        <v>15</v>
      </c>
      <c r="H21" s="67" t="s">
        <v>162</v>
      </c>
      <c r="I21" s="5"/>
      <c r="J21" s="103"/>
      <c r="K21" s="103"/>
      <c r="L21" s="103"/>
    </row>
    <row r="22" spans="1:12" ht="15" customHeight="1">
      <c r="A22" s="6">
        <v>10</v>
      </c>
      <c r="B22" s="6">
        <v>22</v>
      </c>
      <c r="C22" s="8" t="s">
        <v>38</v>
      </c>
      <c r="D22" s="66" t="s">
        <v>160</v>
      </c>
      <c r="E22" s="6" t="s">
        <v>161</v>
      </c>
      <c r="F22" s="66">
        <v>130</v>
      </c>
      <c r="G22" s="66">
        <v>16</v>
      </c>
      <c r="H22" s="67" t="s">
        <v>162</v>
      </c>
      <c r="I22" s="5"/>
      <c r="J22" s="103"/>
      <c r="K22" s="103"/>
      <c r="L22" s="103"/>
    </row>
    <row r="23" spans="1:12" ht="15" customHeight="1">
      <c r="A23" s="6">
        <v>11</v>
      </c>
      <c r="B23" s="6">
        <v>25</v>
      </c>
      <c r="C23" s="8" t="s">
        <v>41</v>
      </c>
      <c r="D23" s="66" t="s">
        <v>160</v>
      </c>
      <c r="E23" s="6" t="s">
        <v>161</v>
      </c>
      <c r="F23" s="66">
        <v>130</v>
      </c>
      <c r="G23" s="66">
        <v>17</v>
      </c>
      <c r="H23" s="67" t="s">
        <v>162</v>
      </c>
      <c r="I23" s="5"/>
      <c r="J23" s="1"/>
      <c r="K23" s="1"/>
      <c r="L23" s="1"/>
    </row>
    <row r="24" spans="1:12" ht="15" customHeight="1">
      <c r="A24" s="6">
        <v>12</v>
      </c>
      <c r="B24" s="6">
        <v>26</v>
      </c>
      <c r="C24" s="8" t="s">
        <v>42</v>
      </c>
      <c r="D24" s="66" t="s">
        <v>160</v>
      </c>
      <c r="E24" s="6" t="s">
        <v>166</v>
      </c>
      <c r="F24" s="66">
        <v>150</v>
      </c>
      <c r="G24" s="66">
        <v>5</v>
      </c>
      <c r="H24" s="67" t="s">
        <v>162</v>
      </c>
      <c r="I24" s="5"/>
      <c r="J24" s="1"/>
      <c r="K24" s="1"/>
      <c r="L24" s="1"/>
    </row>
    <row r="25" spans="1:12" ht="15" customHeight="1">
      <c r="A25" s="6">
        <v>13</v>
      </c>
      <c r="B25" s="6">
        <v>27</v>
      </c>
      <c r="C25" s="8" t="s">
        <v>43</v>
      </c>
      <c r="D25" s="66" t="s">
        <v>160</v>
      </c>
      <c r="E25" s="6" t="s">
        <v>166</v>
      </c>
      <c r="F25" s="66">
        <v>150</v>
      </c>
      <c r="G25" s="66">
        <v>6</v>
      </c>
      <c r="H25" s="67" t="s">
        <v>162</v>
      </c>
      <c r="I25" s="5"/>
      <c r="J25" s="1"/>
      <c r="K25" s="1"/>
      <c r="L25" s="1"/>
    </row>
    <row r="26" spans="1:12" ht="15" customHeight="1">
      <c r="A26" s="6">
        <v>14</v>
      </c>
      <c r="B26" s="6">
        <v>28</v>
      </c>
      <c r="C26" s="8" t="s">
        <v>44</v>
      </c>
      <c r="D26" s="66" t="s">
        <v>160</v>
      </c>
      <c r="E26" s="6" t="s">
        <v>166</v>
      </c>
      <c r="F26" s="66">
        <v>150</v>
      </c>
      <c r="G26" s="66">
        <v>7</v>
      </c>
      <c r="H26" s="67" t="s">
        <v>162</v>
      </c>
      <c r="I26" s="5"/>
      <c r="J26" s="1"/>
      <c r="K26" s="1"/>
      <c r="L26" s="1"/>
    </row>
    <row r="27" spans="1:12" ht="15" customHeight="1">
      <c r="A27" s="6">
        <v>15</v>
      </c>
      <c r="B27" s="6">
        <v>29</v>
      </c>
      <c r="C27" s="8" t="s">
        <v>45</v>
      </c>
      <c r="D27" s="66" t="s">
        <v>160</v>
      </c>
      <c r="E27" s="6" t="s">
        <v>166</v>
      </c>
      <c r="F27" s="66">
        <v>150</v>
      </c>
      <c r="G27" s="66">
        <v>8</v>
      </c>
      <c r="H27" s="67" t="s">
        <v>162</v>
      </c>
      <c r="I27" s="5"/>
      <c r="J27" s="1"/>
      <c r="K27" s="1"/>
      <c r="L27" s="1"/>
    </row>
    <row r="28" spans="1:12" ht="15" customHeight="1">
      <c r="A28" s="6">
        <v>16</v>
      </c>
      <c r="B28" s="6">
        <v>30</v>
      </c>
      <c r="C28" s="8" t="s">
        <v>46</v>
      </c>
      <c r="D28" s="66" t="s">
        <v>160</v>
      </c>
      <c r="E28" s="6" t="s">
        <v>166</v>
      </c>
      <c r="F28" s="66">
        <v>150</v>
      </c>
      <c r="G28" s="66">
        <v>9</v>
      </c>
      <c r="H28" s="67" t="s">
        <v>162</v>
      </c>
      <c r="I28" s="5"/>
      <c r="J28" s="1"/>
      <c r="K28" s="1"/>
      <c r="L28" s="1"/>
    </row>
    <row r="29" spans="1:12" ht="15" customHeight="1">
      <c r="A29" s="6">
        <v>17</v>
      </c>
      <c r="B29" s="6">
        <v>31</v>
      </c>
      <c r="C29" s="8" t="s">
        <v>47</v>
      </c>
      <c r="D29" s="66" t="s">
        <v>160</v>
      </c>
      <c r="E29" s="6" t="s">
        <v>161</v>
      </c>
      <c r="F29" s="66">
        <v>130</v>
      </c>
      <c r="G29" s="66">
        <v>18</v>
      </c>
      <c r="H29" s="67" t="s">
        <v>162</v>
      </c>
      <c r="I29" s="5"/>
      <c r="J29" s="1"/>
      <c r="K29" s="1"/>
      <c r="L29" s="1"/>
    </row>
    <row r="30" spans="1:12" ht="15" customHeight="1">
      <c r="A30" s="6">
        <v>18</v>
      </c>
      <c r="B30" s="6">
        <v>33</v>
      </c>
      <c r="C30" s="8" t="s">
        <v>49</v>
      </c>
      <c r="D30" s="66" t="s">
        <v>160</v>
      </c>
      <c r="E30" s="6" t="s">
        <v>166</v>
      </c>
      <c r="F30" s="66">
        <v>150</v>
      </c>
      <c r="G30" s="66">
        <v>10</v>
      </c>
      <c r="H30" s="67" t="s">
        <v>162</v>
      </c>
      <c r="I30" s="5"/>
      <c r="J30" s="1"/>
      <c r="K30" s="1"/>
      <c r="L30" s="1"/>
    </row>
    <row r="31" spans="1:12" ht="15" customHeight="1">
      <c r="A31" s="6">
        <v>19</v>
      </c>
      <c r="B31" s="6">
        <v>34</v>
      </c>
      <c r="C31" s="8" t="s">
        <v>50</v>
      </c>
      <c r="D31" s="66" t="s">
        <v>160</v>
      </c>
      <c r="E31" s="6" t="s">
        <v>161</v>
      </c>
      <c r="F31" s="66">
        <v>130</v>
      </c>
      <c r="G31" s="66">
        <v>19</v>
      </c>
      <c r="H31" s="67" t="s">
        <v>162</v>
      </c>
      <c r="I31" s="5"/>
      <c r="J31" s="1"/>
      <c r="K31" s="1"/>
      <c r="L31" s="1"/>
    </row>
    <row r="32" spans="1:12" ht="15" customHeight="1">
      <c r="A32" s="6">
        <v>20</v>
      </c>
      <c r="B32" s="6">
        <v>2</v>
      </c>
      <c r="C32" s="7" t="s">
        <v>15</v>
      </c>
      <c r="D32" s="66" t="s">
        <v>163</v>
      </c>
      <c r="E32" s="6" t="s">
        <v>161</v>
      </c>
      <c r="F32" s="66">
        <v>30</v>
      </c>
      <c r="G32" s="66">
        <v>49</v>
      </c>
      <c r="H32" s="67" t="s">
        <v>164</v>
      </c>
      <c r="I32" s="5"/>
      <c r="J32" s="1"/>
      <c r="K32" s="1"/>
      <c r="L32" s="1"/>
    </row>
    <row r="33" spans="1:12" ht="15" customHeight="1">
      <c r="A33" s="6">
        <v>21</v>
      </c>
      <c r="B33" s="6">
        <v>3</v>
      </c>
      <c r="C33" s="7" t="s">
        <v>17</v>
      </c>
      <c r="D33" s="66" t="s">
        <v>160</v>
      </c>
      <c r="E33" s="6" t="s">
        <v>165</v>
      </c>
      <c r="F33" s="66">
        <v>105</v>
      </c>
      <c r="G33" s="66">
        <v>46</v>
      </c>
      <c r="H33" s="67" t="s">
        <v>164</v>
      </c>
      <c r="I33" s="5"/>
      <c r="J33" s="1"/>
      <c r="K33" s="1"/>
      <c r="L33" s="1"/>
    </row>
    <row r="34" spans="1:12" ht="15" customHeight="1">
      <c r="A34" s="6">
        <v>22</v>
      </c>
      <c r="B34" s="6">
        <v>4</v>
      </c>
      <c r="C34" s="7" t="s">
        <v>19</v>
      </c>
      <c r="D34" s="66">
        <v>0</v>
      </c>
      <c r="E34" s="6" t="s">
        <v>166</v>
      </c>
      <c r="F34" s="66">
        <v>50</v>
      </c>
      <c r="G34" s="66">
        <v>47</v>
      </c>
      <c r="H34" s="67" t="s">
        <v>164</v>
      </c>
      <c r="I34" s="5"/>
      <c r="J34" s="1"/>
      <c r="K34" s="1"/>
      <c r="L34" s="1"/>
    </row>
    <row r="35" spans="1:12" ht="15" customHeight="1">
      <c r="A35" s="6">
        <v>23</v>
      </c>
      <c r="B35" s="6">
        <v>6</v>
      </c>
      <c r="C35" s="7" t="s">
        <v>21</v>
      </c>
      <c r="D35" s="66" t="s">
        <v>160</v>
      </c>
      <c r="E35" s="6" t="s">
        <v>167</v>
      </c>
      <c r="F35" s="66">
        <v>110</v>
      </c>
      <c r="G35" s="66">
        <v>39</v>
      </c>
      <c r="H35" s="67" t="s">
        <v>164</v>
      </c>
      <c r="I35" s="5"/>
      <c r="J35" s="1"/>
      <c r="K35" s="1"/>
      <c r="L35" s="1"/>
    </row>
    <row r="36" spans="1:12" ht="15" customHeight="1">
      <c r="A36" s="6">
        <v>24</v>
      </c>
      <c r="B36" s="6">
        <v>7</v>
      </c>
      <c r="C36" s="7" t="s">
        <v>23</v>
      </c>
      <c r="D36" s="66">
        <v>0</v>
      </c>
      <c r="E36" s="6" t="s">
        <v>167</v>
      </c>
      <c r="F36" s="66">
        <v>10</v>
      </c>
      <c r="G36" s="66">
        <v>59</v>
      </c>
      <c r="H36" s="67" t="s">
        <v>164</v>
      </c>
      <c r="I36" s="35"/>
      <c r="J36" s="1"/>
      <c r="K36" s="1"/>
      <c r="L36" s="1"/>
    </row>
    <row r="37" spans="1:12" ht="15" customHeight="1">
      <c r="A37" s="6">
        <v>25</v>
      </c>
      <c r="B37" s="6">
        <v>8</v>
      </c>
      <c r="C37" s="7" t="s">
        <v>24</v>
      </c>
      <c r="D37" s="66">
        <v>0</v>
      </c>
      <c r="E37" s="6" t="s">
        <v>166</v>
      </c>
      <c r="F37" s="66">
        <v>50</v>
      </c>
      <c r="G37" s="66">
        <v>48</v>
      </c>
      <c r="H37" s="67" t="s">
        <v>164</v>
      </c>
      <c r="I37" s="5"/>
      <c r="J37" s="1"/>
      <c r="K37" s="1"/>
      <c r="L37" s="1"/>
    </row>
    <row r="38" spans="1:12" ht="15" customHeight="1">
      <c r="A38" s="6">
        <v>26</v>
      </c>
      <c r="B38" s="6">
        <v>9</v>
      </c>
      <c r="C38" s="7" t="s">
        <v>25</v>
      </c>
      <c r="D38" s="66">
        <v>0</v>
      </c>
      <c r="E38" s="6" t="s">
        <v>167</v>
      </c>
      <c r="F38" s="66">
        <v>10</v>
      </c>
      <c r="G38" s="66">
        <v>60</v>
      </c>
      <c r="H38" s="67" t="s">
        <v>164</v>
      </c>
      <c r="I38" s="5"/>
      <c r="J38" s="1"/>
      <c r="K38" s="1"/>
      <c r="L38" s="1"/>
    </row>
    <row r="39" spans="1:12" ht="15" customHeight="1">
      <c r="A39" s="6">
        <v>27</v>
      </c>
      <c r="B39" s="6">
        <v>10</v>
      </c>
      <c r="C39" s="7" t="s">
        <v>26</v>
      </c>
      <c r="D39" s="66">
        <v>0</v>
      </c>
      <c r="E39" s="6" t="s">
        <v>161</v>
      </c>
      <c r="F39" s="66">
        <v>30</v>
      </c>
      <c r="G39" s="66">
        <v>50</v>
      </c>
      <c r="H39" s="67" t="s">
        <v>164</v>
      </c>
      <c r="I39" s="5"/>
      <c r="J39" s="1"/>
      <c r="K39" s="1"/>
      <c r="L39" s="1"/>
    </row>
    <row r="40" spans="1:12" ht="15" customHeight="1">
      <c r="A40" s="6">
        <v>28</v>
      </c>
      <c r="B40" s="6">
        <v>11</v>
      </c>
      <c r="C40" s="7" t="s">
        <v>27</v>
      </c>
      <c r="D40" s="66" t="s">
        <v>160</v>
      </c>
      <c r="E40" s="6" t="s">
        <v>167</v>
      </c>
      <c r="F40" s="66">
        <v>110</v>
      </c>
      <c r="G40" s="66">
        <v>40</v>
      </c>
      <c r="H40" s="67" t="s">
        <v>164</v>
      </c>
      <c r="I40" s="5"/>
      <c r="J40" s="1"/>
      <c r="K40" s="1"/>
      <c r="L40" s="1"/>
    </row>
    <row r="41" spans="1:12" ht="15" customHeight="1">
      <c r="A41" s="6">
        <v>29</v>
      </c>
      <c r="B41" s="6">
        <v>12</v>
      </c>
      <c r="C41" s="7" t="s">
        <v>28</v>
      </c>
      <c r="D41" s="66" t="s">
        <v>160</v>
      </c>
      <c r="E41" s="6" t="s">
        <v>167</v>
      </c>
      <c r="F41" s="66">
        <v>110</v>
      </c>
      <c r="G41" s="66">
        <v>41</v>
      </c>
      <c r="H41" s="67" t="s">
        <v>164</v>
      </c>
      <c r="I41" s="5"/>
      <c r="J41" s="1"/>
      <c r="K41" s="1"/>
      <c r="L41" s="1"/>
    </row>
    <row r="42" spans="1:12" ht="15" customHeight="1">
      <c r="A42" s="6">
        <v>30</v>
      </c>
      <c r="B42" s="6">
        <v>16</v>
      </c>
      <c r="C42" s="7" t="s">
        <v>32</v>
      </c>
      <c r="D42" s="66">
        <v>0</v>
      </c>
      <c r="E42" s="6" t="s">
        <v>167</v>
      </c>
      <c r="F42" s="66">
        <v>10</v>
      </c>
      <c r="G42" s="66">
        <v>61</v>
      </c>
      <c r="H42" s="67" t="s">
        <v>164</v>
      </c>
      <c r="I42" s="5"/>
      <c r="J42" s="1"/>
      <c r="K42" s="1"/>
      <c r="L42" s="1"/>
    </row>
    <row r="43" spans="1:12" ht="15" customHeight="1">
      <c r="A43" s="6">
        <v>31</v>
      </c>
      <c r="B43" s="6">
        <v>21</v>
      </c>
      <c r="C43" s="8" t="s">
        <v>37</v>
      </c>
      <c r="D43" s="66" t="s">
        <v>160</v>
      </c>
      <c r="E43" s="6" t="s">
        <v>167</v>
      </c>
      <c r="F43" s="66">
        <v>110</v>
      </c>
      <c r="G43" s="66">
        <v>42</v>
      </c>
      <c r="H43" s="67" t="s">
        <v>164</v>
      </c>
      <c r="I43" s="5"/>
      <c r="J43" s="1"/>
      <c r="K43" s="1"/>
      <c r="L43" s="1"/>
    </row>
    <row r="44" spans="1:12" ht="15" customHeight="1">
      <c r="A44" s="6">
        <v>32</v>
      </c>
      <c r="B44" s="6">
        <v>23</v>
      </c>
      <c r="C44" s="8" t="s">
        <v>39</v>
      </c>
      <c r="D44" s="66" t="s">
        <v>160</v>
      </c>
      <c r="E44" s="6" t="s">
        <v>167</v>
      </c>
      <c r="F44" s="66">
        <v>110</v>
      </c>
      <c r="G44" s="66">
        <v>43</v>
      </c>
      <c r="H44" s="67" t="s">
        <v>164</v>
      </c>
      <c r="I44" s="5"/>
      <c r="J44" s="1"/>
      <c r="K44" s="1"/>
      <c r="L44" s="1"/>
    </row>
    <row r="45" spans="1:12" ht="15" customHeight="1">
      <c r="A45" s="6">
        <v>33</v>
      </c>
      <c r="B45" s="6">
        <v>24</v>
      </c>
      <c r="C45" s="8" t="s">
        <v>40</v>
      </c>
      <c r="D45" s="66" t="s">
        <v>160</v>
      </c>
      <c r="E45" s="6" t="s">
        <v>167</v>
      </c>
      <c r="F45" s="66">
        <v>110</v>
      </c>
      <c r="G45" s="66">
        <v>44</v>
      </c>
      <c r="H45" s="67" t="s">
        <v>164</v>
      </c>
      <c r="I45" s="5"/>
      <c r="J45" s="1"/>
      <c r="K45" s="1"/>
      <c r="L45" s="1"/>
    </row>
    <row r="46" spans="1:12" ht="15" customHeight="1">
      <c r="A46" s="6">
        <v>34</v>
      </c>
      <c r="B46" s="6">
        <v>32</v>
      </c>
      <c r="C46" s="8" t="s">
        <v>48</v>
      </c>
      <c r="D46" s="66" t="s">
        <v>160</v>
      </c>
      <c r="E46" s="6" t="s">
        <v>167</v>
      </c>
      <c r="F46" s="66">
        <v>110</v>
      </c>
      <c r="G46" s="66">
        <v>45</v>
      </c>
      <c r="H46" s="67" t="s">
        <v>164</v>
      </c>
      <c r="I46" s="5"/>
      <c r="J46" s="1"/>
      <c r="K46" s="1"/>
      <c r="L46" s="1"/>
    </row>
    <row r="47" spans="1:12" ht="15" customHeight="1">
      <c r="A47" s="6">
        <v>35</v>
      </c>
      <c r="B47" s="6">
        <v>35</v>
      </c>
      <c r="C47" s="8" t="s">
        <v>51</v>
      </c>
      <c r="D47" s="66" t="s">
        <v>160</v>
      </c>
      <c r="E47" s="6" t="s">
        <v>161</v>
      </c>
      <c r="F47" s="66">
        <v>130</v>
      </c>
      <c r="G47" s="66">
        <v>20</v>
      </c>
      <c r="H47" s="67" t="s">
        <v>164</v>
      </c>
      <c r="I47" s="5"/>
      <c r="J47" s="1"/>
      <c r="K47" s="1"/>
      <c r="L47" s="1"/>
    </row>
    <row r="48" spans="1:12" ht="15" customHeight="1">
      <c r="A48" s="6">
        <v>36</v>
      </c>
      <c r="B48" s="6">
        <v>36</v>
      </c>
      <c r="C48" s="8" t="s">
        <v>52</v>
      </c>
      <c r="D48" s="66" t="s">
        <v>160</v>
      </c>
      <c r="E48" s="6" t="s">
        <v>161</v>
      </c>
      <c r="F48" s="66">
        <v>130</v>
      </c>
      <c r="G48" s="66">
        <v>21</v>
      </c>
      <c r="H48" s="67" t="s">
        <v>164</v>
      </c>
      <c r="I48" s="5"/>
      <c r="J48" s="1"/>
      <c r="K48" s="1"/>
      <c r="L48" s="1"/>
    </row>
    <row r="49" spans="1:12" ht="15" customHeight="1">
      <c r="A49" s="6">
        <v>37</v>
      </c>
      <c r="B49" s="6">
        <v>37</v>
      </c>
      <c r="C49" s="8" t="s">
        <v>53</v>
      </c>
      <c r="D49" s="66" t="s">
        <v>160</v>
      </c>
      <c r="E49" s="6" t="s">
        <v>161</v>
      </c>
      <c r="F49" s="66">
        <v>130</v>
      </c>
      <c r="G49" s="66">
        <v>22</v>
      </c>
      <c r="H49" s="67" t="s">
        <v>164</v>
      </c>
      <c r="I49" s="5"/>
      <c r="J49" s="1"/>
      <c r="K49" s="1"/>
      <c r="L49" s="1"/>
    </row>
    <row r="50" spans="1:12" ht="15" customHeight="1">
      <c r="A50" s="6">
        <v>38</v>
      </c>
      <c r="B50" s="6">
        <v>38</v>
      </c>
      <c r="C50" s="8" t="s">
        <v>54</v>
      </c>
      <c r="D50" s="66" t="s">
        <v>160</v>
      </c>
      <c r="E50" s="6" t="s">
        <v>161</v>
      </c>
      <c r="F50" s="66">
        <v>130</v>
      </c>
      <c r="G50" s="66">
        <v>23</v>
      </c>
      <c r="H50" s="67" t="s">
        <v>164</v>
      </c>
      <c r="I50" s="5"/>
      <c r="J50" s="1"/>
      <c r="K50" s="1"/>
      <c r="L50" s="1"/>
    </row>
    <row r="51" spans="1:12" ht="15" customHeight="1">
      <c r="A51" s="6">
        <v>39</v>
      </c>
      <c r="B51" s="6">
        <v>39</v>
      </c>
      <c r="C51" s="8" t="s">
        <v>55</v>
      </c>
      <c r="D51" s="66" t="s">
        <v>160</v>
      </c>
      <c r="E51" s="6" t="s">
        <v>161</v>
      </c>
      <c r="F51" s="66">
        <v>130</v>
      </c>
      <c r="G51" s="66">
        <v>24</v>
      </c>
      <c r="H51" s="67" t="s">
        <v>164</v>
      </c>
      <c r="I51" s="5"/>
      <c r="J51" s="1"/>
      <c r="K51" s="1"/>
      <c r="L51" s="1"/>
    </row>
    <row r="52" spans="1:12" ht="15" customHeight="1">
      <c r="A52" s="6">
        <v>40</v>
      </c>
      <c r="B52" s="6">
        <v>40</v>
      </c>
      <c r="C52" s="8" t="s">
        <v>56</v>
      </c>
      <c r="D52" s="66" t="s">
        <v>160</v>
      </c>
      <c r="E52" s="6" t="s">
        <v>161</v>
      </c>
      <c r="F52" s="66">
        <v>130</v>
      </c>
      <c r="G52" s="66">
        <v>25</v>
      </c>
      <c r="H52" s="67" t="s">
        <v>164</v>
      </c>
      <c r="I52" s="5"/>
      <c r="J52" s="1"/>
      <c r="K52" s="1"/>
      <c r="L52" s="1"/>
    </row>
    <row r="53" spans="1:12" ht="15" customHeight="1">
      <c r="A53" s="6">
        <v>41</v>
      </c>
      <c r="B53" s="6">
        <v>41</v>
      </c>
      <c r="C53" s="8" t="s">
        <v>57</v>
      </c>
      <c r="D53" s="66" t="s">
        <v>160</v>
      </c>
      <c r="E53" s="6" t="s">
        <v>161</v>
      </c>
      <c r="F53" s="66">
        <v>130</v>
      </c>
      <c r="G53" s="66">
        <v>26</v>
      </c>
      <c r="H53" s="67" t="s">
        <v>164</v>
      </c>
      <c r="I53" s="5"/>
      <c r="J53" s="1"/>
      <c r="K53" s="1"/>
      <c r="L53" s="1"/>
    </row>
    <row r="54" spans="1:12" ht="15" customHeight="1">
      <c r="A54" s="6">
        <v>42</v>
      </c>
      <c r="B54" s="6">
        <v>42</v>
      </c>
      <c r="C54" s="8" t="s">
        <v>58</v>
      </c>
      <c r="D54" s="66">
        <v>0</v>
      </c>
      <c r="E54" s="6" t="s">
        <v>161</v>
      </c>
      <c r="F54" s="66">
        <v>30</v>
      </c>
      <c r="G54" s="66">
        <v>51</v>
      </c>
      <c r="H54" s="67" t="s">
        <v>164</v>
      </c>
      <c r="I54" s="5"/>
      <c r="J54" s="1"/>
      <c r="K54" s="1"/>
      <c r="L54" s="1"/>
    </row>
    <row r="55" spans="1:12" ht="15" customHeight="1">
      <c r="A55" s="6">
        <v>43</v>
      </c>
      <c r="B55" s="6">
        <v>43</v>
      </c>
      <c r="C55" s="8" t="s">
        <v>59</v>
      </c>
      <c r="D55" s="66" t="s">
        <v>160</v>
      </c>
      <c r="E55" s="6" t="s">
        <v>161</v>
      </c>
      <c r="F55" s="66">
        <v>130</v>
      </c>
      <c r="G55" s="66">
        <v>27</v>
      </c>
      <c r="H55" s="67" t="s">
        <v>164</v>
      </c>
      <c r="I55" s="5"/>
      <c r="J55" s="1"/>
      <c r="K55" s="1"/>
      <c r="L55" s="1"/>
    </row>
    <row r="56" spans="1:12" ht="15" customHeight="1">
      <c r="A56" s="6">
        <v>44</v>
      </c>
      <c r="B56" s="6">
        <v>44</v>
      </c>
      <c r="C56" s="8" t="s">
        <v>60</v>
      </c>
      <c r="D56" s="66" t="s">
        <v>160</v>
      </c>
      <c r="E56" s="6" t="s">
        <v>161</v>
      </c>
      <c r="F56" s="66">
        <v>130</v>
      </c>
      <c r="G56" s="66">
        <v>28</v>
      </c>
      <c r="H56" s="67" t="s">
        <v>164</v>
      </c>
      <c r="I56" s="5"/>
      <c r="J56" s="1"/>
      <c r="K56" s="1"/>
      <c r="L56" s="1"/>
    </row>
    <row r="57" spans="1:12" ht="15" customHeight="1">
      <c r="A57" s="6">
        <v>45</v>
      </c>
      <c r="B57" s="6">
        <v>45</v>
      </c>
      <c r="C57" s="8" t="s">
        <v>61</v>
      </c>
      <c r="D57" s="66" t="s">
        <v>160</v>
      </c>
      <c r="E57" s="6" t="s">
        <v>161</v>
      </c>
      <c r="F57" s="66">
        <v>130</v>
      </c>
      <c r="G57" s="66">
        <v>29</v>
      </c>
      <c r="H57" s="67" t="s">
        <v>164</v>
      </c>
      <c r="I57" s="5"/>
      <c r="J57" s="1"/>
      <c r="K57" s="1"/>
      <c r="L57" s="1"/>
    </row>
    <row r="58" spans="1:12" ht="15" customHeight="1">
      <c r="A58" s="6">
        <v>46</v>
      </c>
      <c r="B58" s="6">
        <v>46</v>
      </c>
      <c r="C58" s="8" t="s">
        <v>62</v>
      </c>
      <c r="D58" s="66">
        <v>0</v>
      </c>
      <c r="E58" s="6" t="s">
        <v>161</v>
      </c>
      <c r="F58" s="66">
        <v>30</v>
      </c>
      <c r="G58" s="66">
        <v>52</v>
      </c>
      <c r="H58" s="67" t="s">
        <v>164</v>
      </c>
      <c r="I58" s="5"/>
      <c r="J58" s="1"/>
      <c r="K58" s="1"/>
      <c r="L58" s="1"/>
    </row>
    <row r="59" spans="1:12" ht="15" customHeight="1">
      <c r="A59" s="6">
        <v>47</v>
      </c>
      <c r="B59" s="6">
        <v>47</v>
      </c>
      <c r="C59" s="8" t="s">
        <v>63</v>
      </c>
      <c r="D59" s="66" t="s">
        <v>160</v>
      </c>
      <c r="E59" s="6" t="s">
        <v>161</v>
      </c>
      <c r="F59" s="66">
        <v>130</v>
      </c>
      <c r="G59" s="66">
        <v>30</v>
      </c>
      <c r="H59" s="67" t="s">
        <v>164</v>
      </c>
    </row>
    <row r="60" spans="1:12" ht="15" customHeight="1">
      <c r="A60" s="6">
        <v>48</v>
      </c>
      <c r="B60" s="6">
        <v>48</v>
      </c>
      <c r="C60" s="8" t="s">
        <v>64</v>
      </c>
      <c r="D60" s="66" t="s">
        <v>160</v>
      </c>
      <c r="E60" s="6" t="s">
        <v>161</v>
      </c>
      <c r="F60" s="66">
        <v>130</v>
      </c>
      <c r="G60" s="66">
        <v>31</v>
      </c>
      <c r="H60" s="67" t="s">
        <v>164</v>
      </c>
    </row>
    <row r="61" spans="1:12" ht="15" customHeight="1">
      <c r="A61" s="6">
        <v>49</v>
      </c>
      <c r="B61" s="6">
        <v>49</v>
      </c>
      <c r="C61" s="8" t="s">
        <v>65</v>
      </c>
      <c r="D61" s="66" t="s">
        <v>160</v>
      </c>
      <c r="E61" s="6" t="s">
        <v>161</v>
      </c>
      <c r="F61" s="66">
        <v>130</v>
      </c>
      <c r="G61" s="66">
        <v>32</v>
      </c>
      <c r="H61" s="67" t="s">
        <v>164</v>
      </c>
    </row>
    <row r="62" spans="1:12" ht="15" customHeight="1">
      <c r="A62" s="6">
        <v>50</v>
      </c>
      <c r="B62" s="6">
        <v>50</v>
      </c>
      <c r="C62" s="8" t="s">
        <v>66</v>
      </c>
      <c r="D62" s="66">
        <v>0</v>
      </c>
      <c r="E62" s="6" t="s">
        <v>161</v>
      </c>
      <c r="F62" s="66">
        <v>30</v>
      </c>
      <c r="G62" s="66">
        <v>53</v>
      </c>
      <c r="H62" s="67" t="s">
        <v>164</v>
      </c>
    </row>
    <row r="63" spans="1:12" ht="15" customHeight="1">
      <c r="A63" s="6">
        <v>51</v>
      </c>
      <c r="B63" s="6">
        <v>51</v>
      </c>
      <c r="C63" s="8" t="s">
        <v>67</v>
      </c>
      <c r="D63" s="66">
        <v>0</v>
      </c>
      <c r="E63" s="6" t="s">
        <v>161</v>
      </c>
      <c r="F63" s="66">
        <v>30</v>
      </c>
      <c r="G63" s="66">
        <v>54</v>
      </c>
      <c r="H63" s="67" t="s">
        <v>164</v>
      </c>
    </row>
    <row r="64" spans="1:12" ht="15" customHeight="1">
      <c r="A64" s="6">
        <v>52</v>
      </c>
      <c r="B64" s="6">
        <v>52</v>
      </c>
      <c r="C64" s="8" t="s">
        <v>68</v>
      </c>
      <c r="D64" s="66" t="s">
        <v>160</v>
      </c>
      <c r="E64" s="6" t="s">
        <v>161</v>
      </c>
      <c r="F64" s="66">
        <v>130</v>
      </c>
      <c r="G64" s="66">
        <v>33</v>
      </c>
      <c r="H64" s="67" t="s">
        <v>164</v>
      </c>
    </row>
    <row r="65" spans="1:8" ht="15" customHeight="1">
      <c r="A65" s="6">
        <v>53</v>
      </c>
      <c r="B65" s="6">
        <v>53</v>
      </c>
      <c r="C65" s="8" t="s">
        <v>69</v>
      </c>
      <c r="D65" s="66" t="s">
        <v>160</v>
      </c>
      <c r="E65" s="6" t="s">
        <v>161</v>
      </c>
      <c r="F65" s="66">
        <v>130</v>
      </c>
      <c r="G65" s="66">
        <v>34</v>
      </c>
      <c r="H65" s="67" t="s">
        <v>164</v>
      </c>
    </row>
    <row r="66" spans="1:8" ht="15" customHeight="1">
      <c r="A66" s="6">
        <v>54</v>
      </c>
      <c r="B66" s="6">
        <v>54</v>
      </c>
      <c r="C66" s="8" t="s">
        <v>70</v>
      </c>
      <c r="D66" s="66" t="s">
        <v>160</v>
      </c>
      <c r="E66" s="6" t="s">
        <v>161</v>
      </c>
      <c r="F66" s="66">
        <v>130</v>
      </c>
      <c r="G66" s="66">
        <v>35</v>
      </c>
      <c r="H66" s="67" t="s">
        <v>164</v>
      </c>
    </row>
    <row r="67" spans="1:8" ht="15" customHeight="1">
      <c r="A67" s="6">
        <v>55</v>
      </c>
      <c r="B67" s="6">
        <v>55</v>
      </c>
      <c r="C67" s="8" t="s">
        <v>71</v>
      </c>
      <c r="D67" s="66" t="s">
        <v>160</v>
      </c>
      <c r="E67" s="6" t="s">
        <v>161</v>
      </c>
      <c r="F67" s="66">
        <v>130</v>
      </c>
      <c r="G67" s="66">
        <v>36</v>
      </c>
      <c r="H67" s="67" t="s">
        <v>164</v>
      </c>
    </row>
    <row r="68" spans="1:8" ht="15" customHeight="1">
      <c r="A68" s="6">
        <v>56</v>
      </c>
      <c r="B68" s="6">
        <v>56</v>
      </c>
      <c r="C68" s="8" t="s">
        <v>72</v>
      </c>
      <c r="D68" s="66" t="s">
        <v>160</v>
      </c>
      <c r="E68" s="6" t="s">
        <v>161</v>
      </c>
      <c r="F68" s="66">
        <v>130</v>
      </c>
      <c r="G68" s="66">
        <v>37</v>
      </c>
      <c r="H68" s="67" t="s">
        <v>164</v>
      </c>
    </row>
    <row r="69" spans="1:8" ht="15" customHeight="1">
      <c r="A69" s="6">
        <v>57</v>
      </c>
      <c r="B69" s="6">
        <v>57</v>
      </c>
      <c r="C69" s="8" t="s">
        <v>73</v>
      </c>
      <c r="D69" s="66">
        <v>0</v>
      </c>
      <c r="E69" s="6" t="s">
        <v>161</v>
      </c>
      <c r="F69" s="66">
        <v>30</v>
      </c>
      <c r="G69" s="66">
        <v>55</v>
      </c>
      <c r="H69" s="67" t="s">
        <v>164</v>
      </c>
    </row>
    <row r="70" spans="1:8" ht="15" customHeight="1">
      <c r="A70" s="6">
        <v>58</v>
      </c>
      <c r="B70" s="6">
        <v>58</v>
      </c>
      <c r="C70" s="8" t="s">
        <v>74</v>
      </c>
      <c r="D70" s="66" t="s">
        <v>160</v>
      </c>
      <c r="E70" s="6" t="s">
        <v>161</v>
      </c>
      <c r="F70" s="66">
        <v>130</v>
      </c>
      <c r="G70" s="66">
        <v>38</v>
      </c>
      <c r="H70" s="67" t="s">
        <v>164</v>
      </c>
    </row>
    <row r="71" spans="1:8" ht="15" customHeight="1">
      <c r="A71" s="6">
        <v>59</v>
      </c>
      <c r="B71" s="6">
        <v>59</v>
      </c>
      <c r="C71" s="8" t="s">
        <v>75</v>
      </c>
      <c r="D71" s="66">
        <v>0</v>
      </c>
      <c r="E71" s="6" t="s">
        <v>161</v>
      </c>
      <c r="F71" s="66">
        <v>30</v>
      </c>
      <c r="G71" s="66">
        <v>56</v>
      </c>
      <c r="H71" s="67" t="s">
        <v>164</v>
      </c>
    </row>
    <row r="72" spans="1:8" ht="15" customHeight="1">
      <c r="A72" s="6">
        <v>60</v>
      </c>
      <c r="B72" s="6">
        <v>60</v>
      </c>
      <c r="C72" s="8" t="s">
        <v>76</v>
      </c>
      <c r="D72" s="66">
        <v>0</v>
      </c>
      <c r="E72" s="6" t="s">
        <v>161</v>
      </c>
      <c r="F72" s="66">
        <v>30</v>
      </c>
      <c r="G72" s="66">
        <v>57</v>
      </c>
      <c r="H72" s="67" t="s">
        <v>164</v>
      </c>
    </row>
    <row r="73" spans="1:8" ht="15" customHeight="1">
      <c r="A73" s="6">
        <v>61</v>
      </c>
      <c r="B73" s="6">
        <v>61</v>
      </c>
      <c r="C73" s="8" t="s">
        <v>77</v>
      </c>
      <c r="D73" s="66">
        <v>0</v>
      </c>
      <c r="E73" s="6" t="s">
        <v>161</v>
      </c>
      <c r="F73" s="66">
        <v>30</v>
      </c>
      <c r="G73" s="66">
        <v>58</v>
      </c>
      <c r="H73" s="67" t="s">
        <v>164</v>
      </c>
    </row>
    <row r="76" spans="1:8" ht="15" customHeight="1">
      <c r="E76" s="18" t="s">
        <v>82</v>
      </c>
    </row>
    <row r="78" spans="1:8" ht="15" customHeight="1">
      <c r="E78" s="18" t="s">
        <v>83</v>
      </c>
    </row>
    <row r="80" spans="1:8" ht="15" customHeight="1">
      <c r="E80" s="18" t="s">
        <v>84</v>
      </c>
      <c r="F80" s="18" t="s">
        <v>88</v>
      </c>
    </row>
    <row r="82" spans="5:6" ht="15" customHeight="1">
      <c r="E82" s="18" t="s">
        <v>85</v>
      </c>
      <c r="F82" s="18" t="s">
        <v>89</v>
      </c>
    </row>
    <row r="84" spans="5:6" ht="15" customHeight="1">
      <c r="E84" s="18" t="s">
        <v>86</v>
      </c>
      <c r="F84" s="18" t="s">
        <v>90</v>
      </c>
    </row>
    <row r="86" spans="5:6" ht="15" customHeight="1">
      <c r="E86" s="18" t="s">
        <v>87</v>
      </c>
      <c r="F86" s="18" t="s">
        <v>91</v>
      </c>
    </row>
  </sheetData>
  <mergeCells count="21">
    <mergeCell ref="A8:H8"/>
    <mergeCell ref="A1:H1"/>
    <mergeCell ref="A2:H2"/>
    <mergeCell ref="A3:H3"/>
    <mergeCell ref="A4:H4"/>
    <mergeCell ref="A7:H7"/>
    <mergeCell ref="H10:H11"/>
    <mergeCell ref="A10:A11"/>
    <mergeCell ref="B10:B11"/>
    <mergeCell ref="C10:C11"/>
    <mergeCell ref="D10:D11"/>
    <mergeCell ref="E10:E11"/>
    <mergeCell ref="F10:F11"/>
    <mergeCell ref="G10:G11"/>
    <mergeCell ref="J21:L21"/>
    <mergeCell ref="J22:L22"/>
    <mergeCell ref="J16:L16"/>
    <mergeCell ref="J17:L17"/>
    <mergeCell ref="J18:L18"/>
    <mergeCell ref="J19:L19"/>
    <mergeCell ref="J20:L20"/>
  </mergeCells>
  <conditionalFormatting sqref="H13:H73">
    <cfRule type="cellIs" dxfId="0" priority="1" operator="between">
      <formula>84</formula>
      <formula>100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orientation="landscape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Informasi</vt:lpstr>
      <vt:lpstr>Hitung Kuota Per Jalur</vt:lpstr>
      <vt:lpstr>Referensi</vt:lpstr>
      <vt:lpstr>Lembar Kerja Seleksi</vt:lpstr>
      <vt:lpstr>Hasil Seleksi</vt:lpstr>
      <vt:lpstr>'Hasil Seleksi'!Print_Area</vt:lpstr>
      <vt:lpstr>'Lembar Kerja Seleksi'!Print_Area</vt:lpstr>
      <vt:lpstr>'Hasil Seleksi'!Print_Titles</vt:lpstr>
      <vt:lpstr>'Lembar Kerja Seleksi'!Print_Titles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DInas Pendidikan Tanjung Jabung Barat 2</dc:creator>
  <cp:lastModifiedBy>DInas Pendidikan Tanjung Jabung Barat 2</cp:lastModifiedBy>
  <cp:lastPrinted>2025-06-11T12:00:10Z</cp:lastPrinted>
  <dcterms:created xsi:type="dcterms:W3CDTF">2025-05-26T06:02:12Z</dcterms:created>
  <dcterms:modified xsi:type="dcterms:W3CDTF">2025-06-11T22:41:42Z</dcterms:modified>
</cp:coreProperties>
</file>