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SPMB-PPDB\Template Simulasi Seleksi\1 Jalur Domisili\"/>
    </mc:Choice>
  </mc:AlternateContent>
  <xr:revisionPtr revIDLastSave="0" documentId="13_ncr:1_{943182DF-0C8E-4DFD-AA53-1FE2D6946D7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si" sheetId="7" r:id="rId1"/>
    <sheet name="Hitung Kuota Per Jalur" sheetId="9" r:id="rId2"/>
    <sheet name="Referensi" sheetId="2" r:id="rId3"/>
    <sheet name="Lembar Kerja Seleksi" sheetId="1" r:id="rId4"/>
    <sheet name="Hasil Seleksi" sheetId="6" r:id="rId5"/>
  </sheets>
  <definedNames>
    <definedName name="_xlnm._FilterDatabase" localSheetId="4" hidden="1">'Hasil Seleksi'!$A$12:$J$65</definedName>
    <definedName name="_xlnm._FilterDatabase" localSheetId="3" hidden="1">'Lembar Kerja Seleksi'!$A$13:$P$144</definedName>
    <definedName name="_xlnm.Extract" localSheetId="4">'Hasil Seleksi'!#REF!</definedName>
    <definedName name="_xlnm.Print_Area" localSheetId="3">'Lembar Kerja Seleksi'!$A$1:$P$156</definedName>
    <definedName name="_xlnm.Print_Titles" localSheetId="4">'Hasil Seleksi'!#REF!</definedName>
    <definedName name="_xlnm.Print_Titles" localSheetId="3">'Lembar Kerja Seleksi'!$12:$14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1" l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5" i="1"/>
  <c r="D5" i="9" l="1"/>
  <c r="G5" i="9"/>
  <c r="F5" i="9"/>
  <c r="E5" i="9"/>
  <c r="H5" i="9" s="1"/>
  <c r="I144" i="1" l="1"/>
  <c r="H144" i="1"/>
  <c r="G144" i="1"/>
  <c r="I143" i="1"/>
  <c r="H143" i="1"/>
  <c r="G143" i="1"/>
  <c r="I142" i="1"/>
  <c r="H142" i="1"/>
  <c r="G142" i="1"/>
  <c r="I141" i="1"/>
  <c r="H141" i="1"/>
  <c r="G141" i="1"/>
  <c r="J141" i="1" s="1"/>
  <c r="I140" i="1"/>
  <c r="H140" i="1"/>
  <c r="G140" i="1"/>
  <c r="I139" i="1"/>
  <c r="H139" i="1"/>
  <c r="G139" i="1"/>
  <c r="I138" i="1"/>
  <c r="H138" i="1"/>
  <c r="G138" i="1"/>
  <c r="J138" i="1" s="1"/>
  <c r="I137" i="1"/>
  <c r="H137" i="1"/>
  <c r="G137" i="1"/>
  <c r="J137" i="1" s="1"/>
  <c r="I136" i="1"/>
  <c r="H136" i="1"/>
  <c r="G136" i="1"/>
  <c r="I135" i="1"/>
  <c r="H135" i="1"/>
  <c r="G135" i="1"/>
  <c r="I134" i="1"/>
  <c r="H134" i="1"/>
  <c r="G134" i="1"/>
  <c r="I133" i="1"/>
  <c r="H133" i="1"/>
  <c r="G133" i="1"/>
  <c r="J133" i="1" s="1"/>
  <c r="I132" i="1"/>
  <c r="H132" i="1"/>
  <c r="G132" i="1"/>
  <c r="I131" i="1"/>
  <c r="H131" i="1"/>
  <c r="G131" i="1"/>
  <c r="I130" i="1"/>
  <c r="H130" i="1"/>
  <c r="G130" i="1"/>
  <c r="J130" i="1" s="1"/>
  <c r="I129" i="1"/>
  <c r="H129" i="1"/>
  <c r="G129" i="1"/>
  <c r="J129" i="1" s="1"/>
  <c r="I128" i="1"/>
  <c r="H128" i="1"/>
  <c r="G128" i="1"/>
  <c r="I127" i="1"/>
  <c r="H127" i="1"/>
  <c r="G127" i="1"/>
  <c r="I126" i="1"/>
  <c r="H126" i="1"/>
  <c r="G126" i="1"/>
  <c r="I125" i="1"/>
  <c r="H125" i="1"/>
  <c r="G125" i="1"/>
  <c r="J125" i="1" s="1"/>
  <c r="I124" i="1"/>
  <c r="H124" i="1"/>
  <c r="G124" i="1"/>
  <c r="I123" i="1"/>
  <c r="H123" i="1"/>
  <c r="G123" i="1"/>
  <c r="I122" i="1"/>
  <c r="H122" i="1"/>
  <c r="G122" i="1"/>
  <c r="J122" i="1" s="1"/>
  <c r="I121" i="1"/>
  <c r="H121" i="1"/>
  <c r="G121" i="1"/>
  <c r="J121" i="1" s="1"/>
  <c r="I120" i="1"/>
  <c r="H120" i="1"/>
  <c r="G120" i="1"/>
  <c r="I119" i="1"/>
  <c r="H119" i="1"/>
  <c r="G119" i="1"/>
  <c r="I118" i="1"/>
  <c r="H118" i="1"/>
  <c r="G118" i="1"/>
  <c r="I117" i="1"/>
  <c r="H117" i="1"/>
  <c r="G117" i="1"/>
  <c r="J117" i="1" s="1"/>
  <c r="I116" i="1"/>
  <c r="H116" i="1"/>
  <c r="G116" i="1"/>
  <c r="I115" i="1"/>
  <c r="H115" i="1"/>
  <c r="G115" i="1"/>
  <c r="J115" i="1" s="1"/>
  <c r="I114" i="1"/>
  <c r="H114" i="1"/>
  <c r="G114" i="1"/>
  <c r="J114" i="1" s="1"/>
  <c r="I113" i="1"/>
  <c r="H113" i="1"/>
  <c r="G113" i="1"/>
  <c r="I112" i="1"/>
  <c r="H112" i="1"/>
  <c r="G112" i="1"/>
  <c r="I111" i="1"/>
  <c r="H111" i="1"/>
  <c r="G111" i="1"/>
  <c r="I110" i="1"/>
  <c r="H110" i="1"/>
  <c r="G110" i="1"/>
  <c r="I109" i="1"/>
  <c r="H109" i="1"/>
  <c r="G109" i="1"/>
  <c r="J109" i="1" s="1"/>
  <c r="I108" i="1"/>
  <c r="H108" i="1"/>
  <c r="G108" i="1"/>
  <c r="I107" i="1"/>
  <c r="H107" i="1"/>
  <c r="G107" i="1"/>
  <c r="J107" i="1" s="1"/>
  <c r="I106" i="1"/>
  <c r="H106" i="1"/>
  <c r="G106" i="1"/>
  <c r="J106" i="1" s="1"/>
  <c r="I105" i="1"/>
  <c r="H105" i="1"/>
  <c r="G105" i="1"/>
  <c r="J105" i="1" s="1"/>
  <c r="I104" i="1"/>
  <c r="H104" i="1"/>
  <c r="G104" i="1"/>
  <c r="I103" i="1"/>
  <c r="H103" i="1"/>
  <c r="G103" i="1"/>
  <c r="I102" i="1"/>
  <c r="H102" i="1"/>
  <c r="G102" i="1"/>
  <c r="I101" i="1"/>
  <c r="H101" i="1"/>
  <c r="G101" i="1"/>
  <c r="J101" i="1" s="1"/>
  <c r="I100" i="1"/>
  <c r="H100" i="1"/>
  <c r="G100" i="1"/>
  <c r="I99" i="1"/>
  <c r="H99" i="1"/>
  <c r="G99" i="1"/>
  <c r="J99" i="1" s="1"/>
  <c r="I98" i="1"/>
  <c r="H98" i="1"/>
  <c r="G98" i="1"/>
  <c r="J98" i="1" s="1"/>
  <c r="I97" i="1"/>
  <c r="H97" i="1"/>
  <c r="G97" i="1"/>
  <c r="J97" i="1" s="1"/>
  <c r="I96" i="1"/>
  <c r="H96" i="1"/>
  <c r="G96" i="1"/>
  <c r="I95" i="1"/>
  <c r="H95" i="1"/>
  <c r="G95" i="1"/>
  <c r="I94" i="1"/>
  <c r="H94" i="1"/>
  <c r="G94" i="1"/>
  <c r="I93" i="1"/>
  <c r="H93" i="1"/>
  <c r="G93" i="1"/>
  <c r="J93" i="1" s="1"/>
  <c r="I92" i="1"/>
  <c r="H92" i="1"/>
  <c r="G92" i="1"/>
  <c r="I91" i="1"/>
  <c r="H91" i="1"/>
  <c r="G91" i="1"/>
  <c r="J91" i="1" s="1"/>
  <c r="I90" i="1"/>
  <c r="H90" i="1"/>
  <c r="G90" i="1"/>
  <c r="J90" i="1" s="1"/>
  <c r="I89" i="1"/>
  <c r="H89" i="1"/>
  <c r="G89" i="1"/>
  <c r="J89" i="1" s="1"/>
  <c r="I88" i="1"/>
  <c r="H88" i="1"/>
  <c r="G88" i="1"/>
  <c r="I87" i="1"/>
  <c r="H87" i="1"/>
  <c r="G87" i="1"/>
  <c r="I86" i="1"/>
  <c r="H86" i="1"/>
  <c r="G86" i="1"/>
  <c r="I85" i="1"/>
  <c r="H85" i="1"/>
  <c r="G85" i="1"/>
  <c r="J85" i="1" s="1"/>
  <c r="I84" i="1"/>
  <c r="H84" i="1"/>
  <c r="G84" i="1"/>
  <c r="I83" i="1"/>
  <c r="H83" i="1"/>
  <c r="G83" i="1"/>
  <c r="J83" i="1" s="1"/>
  <c r="I82" i="1"/>
  <c r="H82" i="1"/>
  <c r="G82" i="1"/>
  <c r="J82" i="1" s="1"/>
  <c r="I81" i="1"/>
  <c r="H81" i="1"/>
  <c r="G81" i="1"/>
  <c r="J81" i="1" s="1"/>
  <c r="I80" i="1"/>
  <c r="H80" i="1"/>
  <c r="G80" i="1"/>
  <c r="I79" i="1"/>
  <c r="H79" i="1"/>
  <c r="G79" i="1"/>
  <c r="I78" i="1"/>
  <c r="H78" i="1"/>
  <c r="G78" i="1"/>
  <c r="I77" i="1"/>
  <c r="H77" i="1"/>
  <c r="G77" i="1"/>
  <c r="J77" i="1" s="1"/>
  <c r="I76" i="1"/>
  <c r="H76" i="1"/>
  <c r="G76" i="1"/>
  <c r="I75" i="1"/>
  <c r="H75" i="1"/>
  <c r="G75" i="1"/>
  <c r="J75" i="1" s="1"/>
  <c r="I74" i="1"/>
  <c r="H74" i="1"/>
  <c r="G74" i="1"/>
  <c r="J74" i="1" s="1"/>
  <c r="I73" i="1"/>
  <c r="H73" i="1"/>
  <c r="G73" i="1"/>
  <c r="J73" i="1" s="1"/>
  <c r="I72" i="1"/>
  <c r="H72" i="1"/>
  <c r="G72" i="1"/>
  <c r="I71" i="1"/>
  <c r="H71" i="1"/>
  <c r="G71" i="1"/>
  <c r="I70" i="1"/>
  <c r="H70" i="1"/>
  <c r="G70" i="1"/>
  <c r="I69" i="1"/>
  <c r="H69" i="1"/>
  <c r="G69" i="1"/>
  <c r="J69" i="1" s="1"/>
  <c r="I68" i="1"/>
  <c r="H68" i="1"/>
  <c r="G68" i="1"/>
  <c r="I67" i="1"/>
  <c r="H67" i="1"/>
  <c r="G67" i="1"/>
  <c r="J67" i="1" s="1"/>
  <c r="I66" i="1"/>
  <c r="H66" i="1"/>
  <c r="G66" i="1"/>
  <c r="J66" i="1" s="1"/>
  <c r="I65" i="1"/>
  <c r="H65" i="1"/>
  <c r="G65" i="1"/>
  <c r="J65" i="1" s="1"/>
  <c r="I64" i="1"/>
  <c r="H64" i="1"/>
  <c r="G64" i="1"/>
  <c r="I63" i="1"/>
  <c r="H63" i="1"/>
  <c r="G63" i="1"/>
  <c r="I62" i="1"/>
  <c r="H62" i="1"/>
  <c r="G62" i="1"/>
  <c r="I61" i="1"/>
  <c r="H61" i="1"/>
  <c r="G61" i="1"/>
  <c r="J61" i="1" s="1"/>
  <c r="I60" i="1"/>
  <c r="H60" i="1"/>
  <c r="G60" i="1"/>
  <c r="I59" i="1"/>
  <c r="H59" i="1"/>
  <c r="G59" i="1"/>
  <c r="J59" i="1" s="1"/>
  <c r="I58" i="1"/>
  <c r="H58" i="1"/>
  <c r="G58" i="1"/>
  <c r="J58" i="1" s="1"/>
  <c r="I57" i="1"/>
  <c r="H57" i="1"/>
  <c r="G57" i="1"/>
  <c r="I56" i="1"/>
  <c r="H56" i="1"/>
  <c r="G56" i="1"/>
  <c r="I55" i="1"/>
  <c r="H55" i="1"/>
  <c r="G55" i="1"/>
  <c r="I54" i="1"/>
  <c r="H54" i="1"/>
  <c r="G54" i="1"/>
  <c r="I53" i="1"/>
  <c r="H53" i="1"/>
  <c r="G53" i="1"/>
  <c r="J53" i="1" s="1"/>
  <c r="I52" i="1"/>
  <c r="H52" i="1"/>
  <c r="G52" i="1"/>
  <c r="I51" i="1"/>
  <c r="H51" i="1"/>
  <c r="G51" i="1"/>
  <c r="J51" i="1" s="1"/>
  <c r="I50" i="1"/>
  <c r="H50" i="1"/>
  <c r="G50" i="1"/>
  <c r="J50" i="1" s="1"/>
  <c r="I49" i="1"/>
  <c r="H49" i="1"/>
  <c r="G49" i="1"/>
  <c r="J49" i="1" s="1"/>
  <c r="I48" i="1"/>
  <c r="H48" i="1"/>
  <c r="G48" i="1"/>
  <c r="I47" i="1"/>
  <c r="H47" i="1"/>
  <c r="G47" i="1"/>
  <c r="I46" i="1"/>
  <c r="H46" i="1"/>
  <c r="G46" i="1"/>
  <c r="I45" i="1"/>
  <c r="H45" i="1"/>
  <c r="G45" i="1"/>
  <c r="J45" i="1" s="1"/>
  <c r="I44" i="1"/>
  <c r="H44" i="1"/>
  <c r="G44" i="1"/>
  <c r="I43" i="1"/>
  <c r="H43" i="1"/>
  <c r="G43" i="1"/>
  <c r="J43" i="1" s="1"/>
  <c r="I42" i="1"/>
  <c r="H42" i="1"/>
  <c r="G42" i="1"/>
  <c r="J42" i="1" s="1"/>
  <c r="I41" i="1"/>
  <c r="H41" i="1"/>
  <c r="G41" i="1"/>
  <c r="J41" i="1" s="1"/>
  <c r="I40" i="1"/>
  <c r="H40" i="1"/>
  <c r="G40" i="1"/>
  <c r="I39" i="1"/>
  <c r="H39" i="1"/>
  <c r="G39" i="1"/>
  <c r="I38" i="1"/>
  <c r="H38" i="1"/>
  <c r="G38" i="1"/>
  <c r="I37" i="1"/>
  <c r="H37" i="1"/>
  <c r="G37" i="1"/>
  <c r="J37" i="1" s="1"/>
  <c r="I36" i="1"/>
  <c r="H36" i="1"/>
  <c r="G36" i="1"/>
  <c r="I35" i="1"/>
  <c r="H35" i="1"/>
  <c r="G35" i="1"/>
  <c r="J35" i="1" s="1"/>
  <c r="I34" i="1"/>
  <c r="H34" i="1"/>
  <c r="G34" i="1"/>
  <c r="J34" i="1" s="1"/>
  <c r="I33" i="1"/>
  <c r="H33" i="1"/>
  <c r="G33" i="1"/>
  <c r="J33" i="1" s="1"/>
  <c r="I32" i="1"/>
  <c r="H32" i="1"/>
  <c r="G32" i="1"/>
  <c r="I31" i="1"/>
  <c r="H31" i="1"/>
  <c r="G31" i="1"/>
  <c r="I30" i="1"/>
  <c r="H30" i="1"/>
  <c r="G30" i="1"/>
  <c r="I29" i="1"/>
  <c r="H29" i="1"/>
  <c r="G29" i="1"/>
  <c r="J29" i="1" s="1"/>
  <c r="I28" i="1"/>
  <c r="H28" i="1"/>
  <c r="G28" i="1"/>
  <c r="I27" i="1"/>
  <c r="H27" i="1"/>
  <c r="G27" i="1"/>
  <c r="J27" i="1" s="1"/>
  <c r="I26" i="1"/>
  <c r="H26" i="1"/>
  <c r="G26" i="1"/>
  <c r="J26" i="1" s="1"/>
  <c r="I25" i="1"/>
  <c r="H25" i="1"/>
  <c r="G25" i="1"/>
  <c r="J25" i="1" s="1"/>
  <c r="I24" i="1"/>
  <c r="H24" i="1"/>
  <c r="G24" i="1"/>
  <c r="I23" i="1"/>
  <c r="H23" i="1"/>
  <c r="G23" i="1"/>
  <c r="I22" i="1"/>
  <c r="H22" i="1"/>
  <c r="G22" i="1"/>
  <c r="I21" i="1"/>
  <c r="H21" i="1"/>
  <c r="G21" i="1"/>
  <c r="J21" i="1" s="1"/>
  <c r="I20" i="1"/>
  <c r="H20" i="1"/>
  <c r="G20" i="1"/>
  <c r="I19" i="1"/>
  <c r="H19" i="1"/>
  <c r="G19" i="1"/>
  <c r="J19" i="1" s="1"/>
  <c r="I18" i="1"/>
  <c r="H18" i="1"/>
  <c r="G18" i="1"/>
  <c r="J18" i="1" s="1"/>
  <c r="I17" i="1"/>
  <c r="H17" i="1"/>
  <c r="G17" i="1"/>
  <c r="J17" i="1" s="1"/>
  <c r="I16" i="1"/>
  <c r="H16" i="1"/>
  <c r="G16" i="1"/>
  <c r="I15" i="1"/>
  <c r="H15" i="1"/>
  <c r="G15" i="1"/>
  <c r="J15" i="1" l="1"/>
  <c r="N15" i="1" s="1"/>
  <c r="J31" i="1"/>
  <c r="J39" i="1"/>
  <c r="J47" i="1"/>
  <c r="J55" i="1"/>
  <c r="J63" i="1"/>
  <c r="N63" i="1" s="1"/>
  <c r="J71" i="1"/>
  <c r="N71" i="1" s="1"/>
  <c r="J79" i="1"/>
  <c r="N79" i="1" s="1"/>
  <c r="J87" i="1"/>
  <c r="J95" i="1"/>
  <c r="J103" i="1"/>
  <c r="J111" i="1"/>
  <c r="J119" i="1"/>
  <c r="J127" i="1"/>
  <c r="N127" i="1" s="1"/>
  <c r="J135" i="1"/>
  <c r="N135" i="1" s="1"/>
  <c r="J143" i="1"/>
  <c r="N143" i="1" s="1"/>
  <c r="J20" i="1"/>
  <c r="J28" i="1"/>
  <c r="J36" i="1"/>
  <c r="J44" i="1"/>
  <c r="J52" i="1"/>
  <c r="N52" i="1" s="1"/>
  <c r="J60" i="1"/>
  <c r="N60" i="1" s="1"/>
  <c r="J68" i="1"/>
  <c r="N68" i="1" s="1"/>
  <c r="J76" i="1"/>
  <c r="N76" i="1" s="1"/>
  <c r="J84" i="1"/>
  <c r="J92" i="1"/>
  <c r="J100" i="1"/>
  <c r="J108" i="1"/>
  <c r="N108" i="1" s="1"/>
  <c r="J116" i="1"/>
  <c r="N116" i="1" s="1"/>
  <c r="J124" i="1"/>
  <c r="N124" i="1" s="1"/>
  <c r="J132" i="1"/>
  <c r="N132" i="1" s="1"/>
  <c r="J140" i="1"/>
  <c r="N140" i="1" s="1"/>
  <c r="J16" i="1"/>
  <c r="N16" i="1" s="1"/>
  <c r="J24" i="1"/>
  <c r="J32" i="1"/>
  <c r="N32" i="1" s="1"/>
  <c r="J40" i="1"/>
  <c r="J48" i="1"/>
  <c r="N48" i="1" s="1"/>
  <c r="J56" i="1"/>
  <c r="N56" i="1" s="1"/>
  <c r="J64" i="1"/>
  <c r="N64" i="1" s="1"/>
  <c r="J72" i="1"/>
  <c r="N72" i="1" s="1"/>
  <c r="J80" i="1"/>
  <c r="J88" i="1"/>
  <c r="N88" i="1" s="1"/>
  <c r="J96" i="1"/>
  <c r="J104" i="1"/>
  <c r="N104" i="1" s="1"/>
  <c r="J112" i="1"/>
  <c r="N112" i="1" s="1"/>
  <c r="J120" i="1"/>
  <c r="N120" i="1" s="1"/>
  <c r="J128" i="1"/>
  <c r="N128" i="1" s="1"/>
  <c r="J136" i="1"/>
  <c r="N136" i="1" s="1"/>
  <c r="J144" i="1"/>
  <c r="J123" i="1"/>
  <c r="J131" i="1"/>
  <c r="N131" i="1" s="1"/>
  <c r="J139" i="1"/>
  <c r="N139" i="1" s="1"/>
  <c r="J22" i="1"/>
  <c r="N22" i="1" s="1"/>
  <c r="J30" i="1"/>
  <c r="N30" i="1" s="1"/>
  <c r="J38" i="1"/>
  <c r="N38" i="1" s="1"/>
  <c r="J46" i="1"/>
  <c r="N46" i="1" s="1"/>
  <c r="J54" i="1"/>
  <c r="J62" i="1"/>
  <c r="N62" i="1" s="1"/>
  <c r="J70" i="1"/>
  <c r="N70" i="1" s="1"/>
  <c r="J78" i="1"/>
  <c r="N78" i="1" s="1"/>
  <c r="J86" i="1"/>
  <c r="N86" i="1" s="1"/>
  <c r="J94" i="1"/>
  <c r="N94" i="1" s="1"/>
  <c r="J102" i="1"/>
  <c r="N102" i="1" s="1"/>
  <c r="J110" i="1"/>
  <c r="N110" i="1" s="1"/>
  <c r="J118" i="1"/>
  <c r="J126" i="1"/>
  <c r="J134" i="1"/>
  <c r="N134" i="1" s="1"/>
  <c r="J142" i="1"/>
  <c r="J23" i="1"/>
  <c r="N23" i="1" s="1"/>
  <c r="J57" i="1"/>
  <c r="N57" i="1" s="1"/>
  <c r="J113" i="1"/>
  <c r="N113" i="1" s="1"/>
  <c r="N17" i="1"/>
  <c r="N19" i="1"/>
  <c r="N24" i="1"/>
  <c r="N25" i="1"/>
  <c r="N26" i="1"/>
  <c r="N27" i="1"/>
  <c r="N28" i="1"/>
  <c r="N31" i="1"/>
  <c r="N35" i="1"/>
  <c r="N36" i="1"/>
  <c r="N39" i="1"/>
  <c r="N40" i="1"/>
  <c r="N43" i="1"/>
  <c r="N44" i="1"/>
  <c r="N47" i="1"/>
  <c r="N51" i="1"/>
  <c r="N55" i="1"/>
  <c r="N67" i="1"/>
  <c r="N75" i="1"/>
  <c r="N80" i="1"/>
  <c r="N83" i="1"/>
  <c r="N84" i="1"/>
  <c r="N87" i="1"/>
  <c r="N91" i="1"/>
  <c r="N92" i="1"/>
  <c r="N95" i="1"/>
  <c r="N100" i="1"/>
  <c r="N101" i="1"/>
  <c r="N103" i="1"/>
  <c r="N107" i="1"/>
  <c r="N111" i="1"/>
  <c r="N115" i="1"/>
  <c r="N118" i="1"/>
  <c r="N119" i="1"/>
  <c r="N123" i="1"/>
  <c r="N133" i="1"/>
  <c r="N59" i="1"/>
  <c r="N20" i="1"/>
  <c r="N98" i="1"/>
  <c r="N99" i="1"/>
  <c r="N122" i="1"/>
  <c r="N130" i="1"/>
  <c r="N18" i="1"/>
  <c r="N21" i="1"/>
  <c r="N96" i="1"/>
  <c r="N97" i="1"/>
  <c r="N106" i="1"/>
  <c r="N114" i="1"/>
  <c r="N121" i="1"/>
  <c r="N125" i="1"/>
  <c r="N126" i="1"/>
  <c r="N129" i="1"/>
  <c r="N137" i="1"/>
  <c r="N138" i="1"/>
  <c r="N142" i="1"/>
  <c r="N144" i="1"/>
  <c r="N141" i="1"/>
  <c r="N117" i="1"/>
  <c r="N34" i="1"/>
  <c r="N42" i="1"/>
  <c r="N50" i="1"/>
  <c r="N54" i="1"/>
  <c r="N58" i="1"/>
  <c r="N66" i="1"/>
  <c r="N74" i="1"/>
  <c r="N82" i="1"/>
  <c r="N90" i="1"/>
  <c r="N105" i="1"/>
  <c r="N109" i="1"/>
  <c r="N29" i="1"/>
  <c r="N33" i="1"/>
  <c r="N37" i="1"/>
  <c r="N41" i="1"/>
  <c r="N45" i="1"/>
  <c r="N49" i="1"/>
  <c r="N53" i="1"/>
  <c r="N61" i="1"/>
  <c r="N65" i="1"/>
  <c r="N69" i="1"/>
  <c r="N73" i="1"/>
  <c r="N77" i="1"/>
  <c r="N81" i="1"/>
  <c r="N85" i="1"/>
  <c r="N89" i="1"/>
  <c r="N93" i="1"/>
  <c r="O15" i="1" l="1"/>
  <c r="P15" i="1" s="1"/>
  <c r="O136" i="1"/>
  <c r="P136" i="1" s="1"/>
  <c r="O102" i="1"/>
  <c r="P102" i="1" s="1"/>
  <c r="O64" i="1"/>
  <c r="P64" i="1" s="1"/>
  <c r="O120" i="1"/>
  <c r="P120" i="1" s="1"/>
  <c r="O112" i="1"/>
  <c r="P112" i="1" s="1"/>
  <c r="O38" i="1"/>
  <c r="P38" i="1" s="1"/>
  <c r="O94" i="1"/>
  <c r="P94" i="1" s="1"/>
  <c r="O22" i="1"/>
  <c r="P22" i="1" s="1"/>
  <c r="O72" i="1"/>
  <c r="P72" i="1" s="1"/>
  <c r="O128" i="1"/>
  <c r="P128" i="1" s="1"/>
  <c r="O30" i="1"/>
  <c r="P30" i="1" s="1"/>
  <c r="O86" i="1"/>
  <c r="P86" i="1" s="1"/>
  <c r="O48" i="1"/>
  <c r="P48" i="1" s="1"/>
  <c r="O131" i="1"/>
  <c r="P131" i="1" s="1"/>
  <c r="O78" i="1"/>
  <c r="P78" i="1" s="1"/>
  <c r="O127" i="1"/>
  <c r="P127" i="1" s="1"/>
  <c r="O139" i="1"/>
  <c r="P139" i="1" s="1"/>
  <c r="O113" i="1"/>
  <c r="P113" i="1" s="1"/>
  <c r="O29" i="1"/>
  <c r="P29" i="1" s="1"/>
  <c r="O144" i="1"/>
  <c r="P144" i="1" s="1"/>
  <c r="O116" i="1"/>
  <c r="P116" i="1" s="1"/>
  <c r="O91" i="1"/>
  <c r="P91" i="1" s="1"/>
  <c r="O56" i="1"/>
  <c r="P56" i="1" s="1"/>
  <c r="O26" i="1"/>
  <c r="P26" i="1" s="1"/>
  <c r="O109" i="1"/>
  <c r="P109" i="1" s="1"/>
  <c r="O21" i="1"/>
  <c r="P21" i="1" s="1"/>
  <c r="O107" i="1"/>
  <c r="P107" i="1" s="1"/>
  <c r="O55" i="1"/>
  <c r="P55" i="1" s="1"/>
  <c r="O25" i="1"/>
  <c r="P25" i="1" s="1"/>
  <c r="O89" i="1"/>
  <c r="P89" i="1" s="1"/>
  <c r="O105" i="1"/>
  <c r="P105" i="1" s="1"/>
  <c r="O140" i="1"/>
  <c r="P140" i="1" s="1"/>
  <c r="O99" i="1"/>
  <c r="P99" i="1" s="1"/>
  <c r="O104" i="1"/>
  <c r="P104" i="1" s="1"/>
  <c r="O52" i="1"/>
  <c r="P52" i="1" s="1"/>
  <c r="O85" i="1"/>
  <c r="P85" i="1" s="1"/>
  <c r="O121" i="1"/>
  <c r="P121" i="1" s="1"/>
  <c r="O123" i="1"/>
  <c r="P123" i="1" s="1"/>
  <c r="O51" i="1"/>
  <c r="P51" i="1" s="1"/>
  <c r="O137" i="1"/>
  <c r="P137" i="1" s="1"/>
  <c r="O69" i="1"/>
  <c r="P69" i="1" s="1"/>
  <c r="O46" i="1"/>
  <c r="P46" i="1" s="1"/>
  <c r="O97" i="1"/>
  <c r="P97" i="1" s="1"/>
  <c r="O111" i="1"/>
  <c r="P111" i="1" s="1"/>
  <c r="O76" i="1"/>
  <c r="P76" i="1" s="1"/>
  <c r="O43" i="1"/>
  <c r="P43" i="1" s="1"/>
  <c r="O65" i="1"/>
  <c r="P65" i="1" s="1"/>
  <c r="O42" i="1"/>
  <c r="P42" i="1" s="1"/>
  <c r="O96" i="1"/>
  <c r="P96" i="1" s="1"/>
  <c r="O110" i="1"/>
  <c r="P110" i="1" s="1"/>
  <c r="O75" i="1"/>
  <c r="P75" i="1" s="1"/>
  <c r="O40" i="1"/>
  <c r="P40" i="1" s="1"/>
  <c r="O61" i="1"/>
  <c r="P61" i="1" s="1"/>
  <c r="O142" i="1"/>
  <c r="P142" i="1" s="1"/>
  <c r="O108" i="1"/>
  <c r="P108" i="1" s="1"/>
  <c r="O23" i="1"/>
  <c r="P23" i="1" s="1"/>
  <c r="O53" i="1"/>
  <c r="P53" i="1" s="1"/>
  <c r="O34" i="1"/>
  <c r="P34" i="1" s="1"/>
  <c r="O18" i="1"/>
  <c r="P18" i="1" s="1"/>
  <c r="O87" i="1"/>
  <c r="P87" i="1" s="1"/>
  <c r="O36" i="1"/>
  <c r="P36" i="1" s="1"/>
  <c r="O62" i="1"/>
  <c r="P62" i="1" s="1"/>
  <c r="O98" i="1"/>
  <c r="P98" i="1" s="1"/>
  <c r="O84" i="1"/>
  <c r="P84" i="1" s="1"/>
  <c r="O35" i="1"/>
  <c r="P35" i="1" s="1"/>
  <c r="O45" i="1"/>
  <c r="P45" i="1" s="1"/>
  <c r="O58" i="1"/>
  <c r="P58" i="1" s="1"/>
  <c r="O119" i="1"/>
  <c r="P119" i="1" s="1"/>
  <c r="O83" i="1"/>
  <c r="P83" i="1" s="1"/>
  <c r="O32" i="1"/>
  <c r="P32" i="1" s="1"/>
  <c r="O41" i="1"/>
  <c r="P41" i="1" s="1"/>
  <c r="O117" i="1"/>
  <c r="P117" i="1" s="1"/>
  <c r="O130" i="1"/>
  <c r="P130" i="1" s="1"/>
  <c r="O143" i="1"/>
  <c r="P143" i="1" s="1"/>
  <c r="O118" i="1"/>
  <c r="P118" i="1" s="1"/>
  <c r="O100" i="1"/>
  <c r="P100" i="1" s="1"/>
  <c r="O80" i="1"/>
  <c r="P80" i="1" s="1"/>
  <c r="O47" i="1"/>
  <c r="P47" i="1" s="1"/>
  <c r="O31" i="1"/>
  <c r="P31" i="1" s="1"/>
  <c r="O17" i="1"/>
  <c r="P17" i="1" s="1"/>
  <c r="O33" i="1"/>
  <c r="P33" i="1" s="1"/>
  <c r="O141" i="1"/>
  <c r="P141" i="1" s="1"/>
  <c r="O122" i="1"/>
  <c r="P122" i="1" s="1"/>
  <c r="O92" i="1"/>
  <c r="P92" i="1" s="1"/>
  <c r="O60" i="1"/>
  <c r="P60" i="1" s="1"/>
  <c r="O27" i="1"/>
  <c r="P27" i="1" s="1"/>
  <c r="O74" i="1"/>
  <c r="P74" i="1" s="1"/>
  <c r="O126" i="1"/>
  <c r="P126" i="1" s="1"/>
  <c r="O134" i="1"/>
  <c r="P134" i="1" s="1"/>
  <c r="O57" i="1"/>
  <c r="P57" i="1" s="1"/>
  <c r="O93" i="1"/>
  <c r="P93" i="1" s="1"/>
  <c r="O70" i="1"/>
  <c r="P70" i="1" s="1"/>
  <c r="O125" i="1"/>
  <c r="P125" i="1" s="1"/>
  <c r="O133" i="1"/>
  <c r="P133" i="1" s="1"/>
  <c r="O88" i="1"/>
  <c r="P88" i="1" s="1"/>
  <c r="O39" i="1"/>
  <c r="P39" i="1" s="1"/>
  <c r="O66" i="1"/>
  <c r="P66" i="1" s="1"/>
  <c r="O124" i="1"/>
  <c r="P124" i="1" s="1"/>
  <c r="O132" i="1"/>
  <c r="P132" i="1" s="1"/>
  <c r="O71" i="1"/>
  <c r="P71" i="1" s="1"/>
  <c r="O24" i="1"/>
  <c r="P24" i="1" s="1"/>
  <c r="O49" i="1"/>
  <c r="P49" i="1" s="1"/>
  <c r="O138" i="1"/>
  <c r="P138" i="1" s="1"/>
  <c r="O103" i="1"/>
  <c r="P103" i="1" s="1"/>
  <c r="O68" i="1"/>
  <c r="P68" i="1" s="1"/>
  <c r="O81" i="1"/>
  <c r="P81" i="1" s="1"/>
  <c r="O90" i="1"/>
  <c r="P90" i="1" s="1"/>
  <c r="O114" i="1"/>
  <c r="P114" i="1" s="1"/>
  <c r="O20" i="1"/>
  <c r="P20" i="1" s="1"/>
  <c r="O101" i="1"/>
  <c r="P101" i="1" s="1"/>
  <c r="O67" i="1"/>
  <c r="P67" i="1" s="1"/>
  <c r="O19" i="1"/>
  <c r="P19" i="1" s="1"/>
  <c r="O77" i="1"/>
  <c r="P77" i="1" s="1"/>
  <c r="O54" i="1"/>
  <c r="P54" i="1" s="1"/>
  <c r="O135" i="1"/>
  <c r="P135" i="1" s="1"/>
  <c r="O73" i="1"/>
  <c r="P73" i="1" s="1"/>
  <c r="O37" i="1"/>
  <c r="P37" i="1" s="1"/>
  <c r="O82" i="1"/>
  <c r="P82" i="1" s="1"/>
  <c r="O50" i="1"/>
  <c r="P50" i="1" s="1"/>
  <c r="O129" i="1"/>
  <c r="P129" i="1" s="1"/>
  <c r="O106" i="1"/>
  <c r="P106" i="1" s="1"/>
  <c r="O59" i="1"/>
  <c r="P59" i="1" s="1"/>
  <c r="O115" i="1"/>
  <c r="P115" i="1" s="1"/>
  <c r="O95" i="1"/>
  <c r="P95" i="1" s="1"/>
  <c r="O79" i="1"/>
  <c r="P79" i="1" s="1"/>
  <c r="O63" i="1"/>
  <c r="P63" i="1" s="1"/>
  <c r="O44" i="1"/>
  <c r="P44" i="1" s="1"/>
  <c r="O28" i="1"/>
  <c r="P28" i="1" s="1"/>
  <c r="O16" i="1"/>
  <c r="P16" i="1" s="1"/>
</calcChain>
</file>

<file path=xl/sharedStrings.xml><?xml version="1.0" encoding="utf-8"?>
<sst xmlns="http://schemas.openxmlformats.org/spreadsheetml/2006/main" count="1018" uniqueCount="221">
  <si>
    <t>PANITIA SISTEM PENERIMAAN MURID BARU</t>
  </si>
  <si>
    <r>
      <rPr>
        <sz val="12"/>
        <rFont val="Arial"/>
        <family val="2"/>
      </rPr>
      <t>Jalan …...........................................</t>
    </r>
    <r>
      <rPr>
        <i/>
        <sz val="12"/>
        <rFont val="Arial"/>
        <family val="2"/>
      </rPr>
      <t>.[alamat sekolah]</t>
    </r>
  </si>
  <si>
    <t>…............................................</t>
  </si>
  <si>
    <t>JALUR DOMISILI</t>
  </si>
  <si>
    <t>Kuota Jalur Domisili</t>
  </si>
  <si>
    <t>Nama Calon Murid</t>
  </si>
  <si>
    <t>Tanggal Lahir</t>
  </si>
  <si>
    <t>Tanggal Dasar Perhitungan Usia</t>
  </si>
  <si>
    <t>Usia</t>
  </si>
  <si>
    <t>Skor Usia</t>
  </si>
  <si>
    <t>Alamat/Domisili Calon Murid</t>
  </si>
  <si>
    <t>Kategori Wilayah Domisili</t>
  </si>
  <si>
    <t>Skor Wilayah Domisili</t>
  </si>
  <si>
    <t>Total Skor 
(Usia+Domisili)</t>
  </si>
  <si>
    <t>Peringkat</t>
  </si>
  <si>
    <t>Keterangan</t>
  </si>
  <si>
    <t>Thn</t>
  </si>
  <si>
    <t>Bln</t>
  </si>
  <si>
    <t>Hari</t>
  </si>
  <si>
    <t>Si Tj</t>
  </si>
  <si>
    <t>Jalan … Kel …. RT …</t>
  </si>
  <si>
    <t>Wilayah Domisili 1</t>
  </si>
  <si>
    <t>Si Bk</t>
  </si>
  <si>
    <t>Wilayah Domisili 2</t>
  </si>
  <si>
    <t>Si Hp</t>
  </si>
  <si>
    <t>Si Ie</t>
  </si>
  <si>
    <t>Si Pi</t>
  </si>
  <si>
    <t>Si De</t>
  </si>
  <si>
    <t>Wilayah Domisili 3</t>
  </si>
  <si>
    <t>Si Sj</t>
  </si>
  <si>
    <t>Si Lp</t>
  </si>
  <si>
    <t>Si Xl</t>
  </si>
  <si>
    <t>Si Ry</t>
  </si>
  <si>
    <t>Si Ir</t>
  </si>
  <si>
    <t>Si Wq</t>
  </si>
  <si>
    <t>Si Kq</t>
  </si>
  <si>
    <t>Si Fj</t>
  </si>
  <si>
    <t>Si Un</t>
  </si>
  <si>
    <t>Si Tn</t>
  </si>
  <si>
    <t>Si Bf</t>
  </si>
  <si>
    <t>Si Rp</t>
  </si>
  <si>
    <t>Si Zm</t>
  </si>
  <si>
    <t>Si Bc</t>
  </si>
  <si>
    <t>Si Oj</t>
  </si>
  <si>
    <t>Si Fs</t>
  </si>
  <si>
    <t>Si Fn</t>
  </si>
  <si>
    <t>Si Tb</t>
  </si>
  <si>
    <t>Si Bm</t>
  </si>
  <si>
    <t>Si Qa</t>
  </si>
  <si>
    <t>Si Lw</t>
  </si>
  <si>
    <t>Si Yn</t>
  </si>
  <si>
    <t>Si Lc</t>
  </si>
  <si>
    <t>Si Lq</t>
  </si>
  <si>
    <t>Si Ol</t>
  </si>
  <si>
    <t>Si Hn</t>
  </si>
  <si>
    <t>Si Wo</t>
  </si>
  <si>
    <t>Si Og</t>
  </si>
  <si>
    <t>Si Ov</t>
  </si>
  <si>
    <t>Si Gt</t>
  </si>
  <si>
    <t>Si Si</t>
  </si>
  <si>
    <t>Si Nj</t>
  </si>
  <si>
    <t>Si Ey</t>
  </si>
  <si>
    <t>Si Pl</t>
  </si>
  <si>
    <t>Si Jv</t>
  </si>
  <si>
    <t>Si Gs</t>
  </si>
  <si>
    <t>Si Rl</t>
  </si>
  <si>
    <t>Si Ho</t>
  </si>
  <si>
    <t xml:space="preserve"> </t>
  </si>
  <si>
    <t>Si Pg</t>
  </si>
  <si>
    <t>Si Uj</t>
  </si>
  <si>
    <t>Si Zw</t>
  </si>
  <si>
    <t>Si Ca</t>
  </si>
  <si>
    <t>Si Pd</t>
  </si>
  <si>
    <t>Si El</t>
  </si>
  <si>
    <t>Si Ym</t>
  </si>
  <si>
    <t>Si Ia</t>
  </si>
  <si>
    <t>Si Da</t>
  </si>
  <si>
    <t>Si Ks</t>
  </si>
  <si>
    <t>Si Id</t>
  </si>
  <si>
    <t>Si Aw</t>
  </si>
  <si>
    <t>Si Eu</t>
  </si>
  <si>
    <t>Si Dr</t>
  </si>
  <si>
    <t>Si Al</t>
  </si>
  <si>
    <t>Si Gl</t>
  </si>
  <si>
    <t>Si Vc</t>
  </si>
  <si>
    <t>Si Hy</t>
  </si>
  <si>
    <t>Si Lo</t>
  </si>
  <si>
    <t>Si Ok</t>
  </si>
  <si>
    <t>Si Fv</t>
  </si>
  <si>
    <t>Si Uo</t>
  </si>
  <si>
    <t>Si Kg</t>
  </si>
  <si>
    <t>Si Yf</t>
  </si>
  <si>
    <t>Si Jd</t>
  </si>
  <si>
    <t>Si At</t>
  </si>
  <si>
    <t>Si Mq</t>
  </si>
  <si>
    <t>Si Ln</t>
  </si>
  <si>
    <t>Si Hi</t>
  </si>
  <si>
    <t>Si Qf</t>
  </si>
  <si>
    <t>Si Ys</t>
  </si>
  <si>
    <t>Si Mk</t>
  </si>
  <si>
    <t>Si Am</t>
  </si>
  <si>
    <t>Si Ja</t>
  </si>
  <si>
    <t>Si Xa</t>
  </si>
  <si>
    <t>Si Vu</t>
  </si>
  <si>
    <t>Si Vk</t>
  </si>
  <si>
    <t>Si Ae</t>
  </si>
  <si>
    <t>Si Xp</t>
  </si>
  <si>
    <t>Si Uz</t>
  </si>
  <si>
    <t>Si Hd</t>
  </si>
  <si>
    <t>Si Do</t>
  </si>
  <si>
    <t>Si Dt</t>
  </si>
  <si>
    <t>Si Bv</t>
  </si>
  <si>
    <t>Si Ec</t>
  </si>
  <si>
    <t>Si Iz</t>
  </si>
  <si>
    <t>Si Bp</t>
  </si>
  <si>
    <t>Si Cb</t>
  </si>
  <si>
    <t>Si Cq</t>
  </si>
  <si>
    <t>Si Us</t>
  </si>
  <si>
    <t>Si Qv</t>
  </si>
  <si>
    <t>Si Kc</t>
  </si>
  <si>
    <t>Si Xw</t>
  </si>
  <si>
    <t>Si Jw</t>
  </si>
  <si>
    <t>Si Ha</t>
  </si>
  <si>
    <t>Si Em</t>
  </si>
  <si>
    <t>Si Ot</t>
  </si>
  <si>
    <t>Si Vy</t>
  </si>
  <si>
    <t>Si It</t>
  </si>
  <si>
    <t>Si Ve</t>
  </si>
  <si>
    <t>Si Tt</t>
  </si>
  <si>
    <t>Si Fz</t>
  </si>
  <si>
    <t>Si Gg</t>
  </si>
  <si>
    <t>Si Kt</t>
  </si>
  <si>
    <t>Si Lt</t>
  </si>
  <si>
    <t>Si Xh</t>
  </si>
  <si>
    <t>Si Ga</t>
  </si>
  <si>
    <t>Si Gj</t>
  </si>
  <si>
    <t>Si Ri</t>
  </si>
  <si>
    <t>Si Tp</t>
  </si>
  <si>
    <t>Si Pa</t>
  </si>
  <si>
    <t>Si Hb</t>
  </si>
  <si>
    <t>Si Cc</t>
  </si>
  <si>
    <t>Si Ua</t>
  </si>
  <si>
    <t>Si Zq</t>
  </si>
  <si>
    <t>…................, …....................... 2025</t>
  </si>
  <si>
    <t>1.</t>
  </si>
  <si>
    <t>2.</t>
  </si>
  <si>
    <t>3.</t>
  </si>
  <si>
    <t>dst</t>
  </si>
  <si>
    <t>Wilayah Domisili</t>
  </si>
  <si>
    <t>100</t>
  </si>
  <si>
    <t>50</t>
  </si>
  <si>
    <t>20</t>
  </si>
  <si>
    <t>60</t>
  </si>
  <si>
    <t>40</t>
  </si>
  <si>
    <t>No. Urut</t>
  </si>
  <si>
    <t>No. Pendaftaran</t>
  </si>
  <si>
    <t>5</t>
  </si>
  <si>
    <t>TABEL LEMBAR KERJA PENILAIAN/SELEKSI PENERIMAAN MURID BARU</t>
  </si>
  <si>
    <t>[…............................NAMA SEKOLAH MENENGAH PERTAMA ….................................]</t>
  </si>
  <si>
    <t>Panitia SPMB SMP …........................</t>
  </si>
  <si>
    <t xml:space="preserve">1. </t>
  </si>
  <si>
    <t xml:space="preserve">2. </t>
  </si>
  <si>
    <t>Contoh tampilan :</t>
  </si>
  <si>
    <t>Contoh penetapan Kuota per Jalur</t>
  </si>
  <si>
    <t>Jenjang</t>
  </si>
  <si>
    <t>Daya Tampung</t>
  </si>
  <si>
    <t>Kuota Jalur</t>
  </si>
  <si>
    <t>Jumlah</t>
  </si>
  <si>
    <t>Mutasi (maksimal 5%)</t>
  </si>
  <si>
    <t>Domisili (minimal 40%)</t>
  </si>
  <si>
    <t>Prestasi (minimal 25%)</t>
  </si>
  <si>
    <t>Afirmasi (minimal 20%)</t>
  </si>
  <si>
    <t>SMP</t>
  </si>
  <si>
    <t>TEMPLATE SIMULASI SELEKSI SPMB JENJANG SEKOLAH MENENGAH PERTAMA (SMP)</t>
  </si>
  <si>
    <t>Skor</t>
  </si>
  <si>
    <t>Sesuai dengan wilayah kecamatan dan kelurahan/desa yang ditetapkan.</t>
  </si>
  <si>
    <t>Sesuai dengan wilayah kecamatan tapi beda kelurahan/desa yang ditetapkan.</t>
  </si>
  <si>
    <t>Tidak sesuai dengan wilayah kecamatan  yang ditetapkan</t>
  </si>
  <si>
    <r>
      <t>Pertama-tama tentukan jumlah kuota sesuai jalur yang tersedia. Contoh pada Sheet "</t>
    </r>
    <r>
      <rPr>
        <b/>
        <sz val="12"/>
        <rFont val="Arial"/>
        <family val="2"/>
      </rPr>
      <t>Hitung Kuota Perjalur</t>
    </r>
    <r>
      <rPr>
        <sz val="12"/>
        <rFont val="Arial"/>
        <family val="2"/>
      </rPr>
      <t>".</t>
    </r>
  </si>
  <si>
    <t xml:space="preserve">Bagaimana melakukan seleksi dari 130 calon murid baru yang mendaftar untuk mendapatkan calon murid baru sesuai kuota </t>
  </si>
  <si>
    <t>SHEET "LEMBAR KERJA SELEKSI"</t>
  </si>
  <si>
    <r>
      <t>Untuk melakukan seleksi, gunakan Sheet "</t>
    </r>
    <r>
      <rPr>
        <b/>
        <sz val="12"/>
        <color rgb="FF000000"/>
        <rFont val="Arial"/>
        <family val="2"/>
      </rPr>
      <t>Lembar Kerja Seleksi"</t>
    </r>
    <r>
      <rPr>
        <sz val="12"/>
        <color rgb="FF000000"/>
        <rFont val="Arial"/>
        <family val="2"/>
      </rPr>
      <t>.</t>
    </r>
  </si>
  <si>
    <r>
      <t xml:space="preserve">Untuk kolom yang berwarna </t>
    </r>
    <r>
      <rPr>
        <b/>
        <sz val="12"/>
        <color rgb="FF00B050"/>
        <rFont val="Arial"/>
        <family val="2"/>
      </rPr>
      <t>hijau</t>
    </r>
    <r>
      <rPr>
        <sz val="12"/>
        <color rgb="FF000000"/>
        <rFont val="Arial"/>
        <family val="2"/>
      </rPr>
      <t xml:space="preserve"> tidak perlu diganti atau dirubah karena : </t>
    </r>
  </si>
  <si>
    <t>Berisi tanggal perhitungan batas usia calon murid pada 1 Juli 2025 (Kolom 5).</t>
  </si>
  <si>
    <t>Kolom-kolom lainnya yang berwarna hijau (Kolom 6,7,8,9,12,13,14 dan 15) sudah berisi rumus-rumus yang akan terisi secara</t>
  </si>
  <si>
    <t>otomatis apabila kolom-kolom sebelumnya diisi. Yang perlu iisi adalah kolom atau cell yang berwarna putih.</t>
  </si>
  <si>
    <r>
      <t xml:space="preserve">Pada Kolom "Tanggal Lahir" (Kolom 4) adalah tanggal lahir dengan format tanggal </t>
    </r>
    <r>
      <rPr>
        <b/>
        <sz val="12"/>
        <color rgb="FF000000"/>
        <rFont val="Arial"/>
        <family val="2"/>
      </rPr>
      <t>dd/mm/yyyy</t>
    </r>
    <r>
      <rPr>
        <sz val="12"/>
        <color rgb="FF000000"/>
        <rFont val="Arial"/>
        <family val="2"/>
      </rPr>
      <t>.</t>
    </r>
  </si>
  <si>
    <t>Pada Kolom "Alamat/Domisili Calon Murid" (Kolom 10) diisi alamat lengkap berdasarkan Kartu Keluarga (KK).</t>
  </si>
  <si>
    <t>apabila diklik yang isinya berdasarkan Sheet "Referensi".</t>
  </si>
  <si>
    <t>Apabila diklik tanda segitiga akan muncul tampilan seperti ini :</t>
  </si>
  <si>
    <t>Pilih wilayah domisili yang sesuai dengan domisili calon murid dengan mengacu pada Sheet "Referensi".</t>
  </si>
  <si>
    <r>
      <t xml:space="preserve">Untuk Kolom "Peringkat" (Kolom 14) berisi Rumus </t>
    </r>
    <r>
      <rPr>
        <b/>
        <sz val="12"/>
        <color rgb="FF000000"/>
        <rFont val="Arial"/>
        <family val="2"/>
      </rPr>
      <t>=RANK(N15;$N$15:$N$144;0)+COUNTIF($N$15:N15;N15)-1</t>
    </r>
  </si>
  <si>
    <t xml:space="preserve">angka 15 menunjukkan baris awal data calon murid diisi dan angka 144 adalah menunjukan baris akhir dari data calon </t>
  </si>
  <si>
    <t xml:space="preserve">murid yang diisi. Tinggal disesuaikan pada baris awal dan baris akhir ke berapa data calon murid yang diisi pada tabel. </t>
  </si>
  <si>
    <t xml:space="preserve">Pada Kolom "Keterangan" (Kolom 15) merupakan pengelompokan dari Kolom "Peringkat" (Kolom 14) dimana calon </t>
  </si>
  <si>
    <t>kepada Kepala Sekolah untuk ditetapkan sebagai calon murid yang Lolos Seleksi.</t>
  </si>
  <si>
    <t>SHEET "HASIL SELEKSI"</t>
  </si>
  <si>
    <t xml:space="preserve">SHEET "Hasil SeleksiI" merupakan copy-paste dari Sheet "Lembar Kerja Seleksi" yang menyajikan data sesuai </t>
  </si>
  <si>
    <t>kebutuhan dan merupakan hasil filterisasi terhadap Kolom "Keterangan" (Kolom 15) dengan mengurutkan calon murid</t>
  </si>
  <si>
    <t>15 tahun</t>
  </si>
  <si>
    <t>14 tahun</t>
  </si>
  <si>
    <t>13 tahun</t>
  </si>
  <si>
    <t>12 tahun</t>
  </si>
  <si>
    <r>
      <t xml:space="preserve">Template Simulasi Seleksi SPMB ini adalah contoh untuk melakukan seleksi SPMB Jenjang SMP pada </t>
    </r>
    <r>
      <rPr>
        <b/>
        <sz val="12"/>
        <rFont val="Arial"/>
        <family val="2"/>
      </rPr>
      <t>Jalur Domisili</t>
    </r>
    <r>
      <rPr>
        <sz val="12"/>
        <rFont val="Arial"/>
        <family val="2"/>
      </rPr>
      <t>.</t>
    </r>
  </si>
  <si>
    <t xml:space="preserve">Pada Sheet tersebut dicontohkan daya tampung keseluruhan sebanyak 128 orang atau 4 rombel dan kuota untuk jalur domisili </t>
  </si>
  <si>
    <r>
      <t xml:space="preserve">adalah sebanyak </t>
    </r>
    <r>
      <rPr>
        <b/>
        <sz val="12"/>
        <color rgb="FF000000"/>
        <rFont val="Arial"/>
        <family val="2"/>
      </rPr>
      <t>64 orang (50%)</t>
    </r>
    <r>
      <rPr>
        <sz val="12"/>
        <color rgb="FF000000"/>
        <rFont val="Arial"/>
        <family val="2"/>
      </rPr>
      <t xml:space="preserve">. Misalkan ada </t>
    </r>
    <r>
      <rPr>
        <b/>
        <sz val="12"/>
        <color rgb="FF000000"/>
        <rFont val="Arial"/>
        <family val="2"/>
      </rPr>
      <t>130</t>
    </r>
    <r>
      <rPr>
        <sz val="12"/>
        <color rgb="FF000000"/>
        <rFont val="Arial"/>
        <family val="2"/>
      </rPr>
      <t xml:space="preserve"> orang yang mendaftar pada jalur domisili.</t>
    </r>
  </si>
  <si>
    <r>
      <t xml:space="preserve">daya tampung Jalur Domisili sebanyak </t>
    </r>
    <r>
      <rPr>
        <b/>
        <sz val="12"/>
        <color rgb="FF000000"/>
        <rFont val="Arial"/>
        <family val="2"/>
      </rPr>
      <t>64</t>
    </r>
    <r>
      <rPr>
        <sz val="12"/>
        <color rgb="FF000000"/>
        <rFont val="Arial"/>
        <family val="2"/>
      </rPr>
      <t xml:space="preserve"> orang ?</t>
    </r>
  </si>
  <si>
    <t>murid yang termasuk dalam peringkat 1-64 adalah calon murid yang masuk dalam 64 besar yang akan diusulkan</t>
  </si>
  <si>
    <r>
      <t xml:space="preserve">Rumus yang digunakan : </t>
    </r>
    <r>
      <rPr>
        <b/>
        <sz val="12"/>
        <color rgb="FF000000"/>
        <rFont val="Arial"/>
        <family val="2"/>
      </rPr>
      <t>=IF(RANK(O15;$O$15:$O$144;1)&lt;=64;"Masuk 64 Besar";"Tidak Masuk 64 Besar")</t>
    </r>
  </si>
  <si>
    <t>Rumus ini meranking peringkat calon murid dari baris 15 sampai 144 yang menperoleh peringkat 1-64. Kata "Masuk 64</t>
  </si>
  <si>
    <t>Besar" atau "Tidak Masuk 64 Besar" dapat diganti menjadi "Lolos" atau "Tidak Lolos".</t>
  </si>
  <si>
    <t>yang Masuk 64 Besar berada pada baris atas dan calon murid yang Tidak Masuk 64 Besar berada setelahnya.</t>
  </si>
  <si>
    <t>HASIL AKHIR PENILAIAN/SELEKSI PENERIMAAN MURID BARU</t>
  </si>
  <si>
    <t>Masuk 64 Besar</t>
  </si>
  <si>
    <t>25</t>
  </si>
  <si>
    <t>80</t>
  </si>
  <si>
    <t>Tidak Masuk 64 Besar</t>
  </si>
  <si>
    <t xml:space="preserve">Pada Kolom 11 yaitu Kolom "Kategori Wilayah Domisili" merupakan teks/daftar dropdown atau teks/daftar otomatis yang dapat dipilih </t>
  </si>
  <si>
    <t>Copy isi data dan paste value agar data tidak error pada saat beberapa kolom dihapus.</t>
  </si>
  <si>
    <t>Kabid Pembinaan Dikdas</t>
  </si>
  <si>
    <t>Drs. Triyono, M.H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</si>
</sst>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@\ * &quot;:&quot;"/>
    <numFmt numFmtId="165" formatCode="[$-13809]dd/mm/yyyy"/>
  </numFmts>
  <fonts count="23" x14ac:knownFonts="1">
    <font>
      <sz val="11"/>
      <color rgb="FF000000"/>
      <name val="Calibri"/>
      <scheme val="minor"/>
    </font>
    <font>
      <sz val="11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Calibri"/>
      <family val="2"/>
    </font>
    <font>
      <sz val="11"/>
      <color rgb="FF001D35"/>
      <name val="Arial"/>
      <family val="2"/>
    </font>
    <font>
      <sz val="12"/>
      <color rgb="FF1E1E1E"/>
      <name val="Quattrocento Sans"/>
      <family val="2"/>
    </font>
    <font>
      <sz val="11"/>
      <name val="Calibri"/>
      <family val="2"/>
    </font>
    <font>
      <i/>
      <sz val="12"/>
      <name val="Arial"/>
      <family val="2"/>
    </font>
    <font>
      <b/>
      <sz val="11"/>
      <name val="Arial"/>
      <family val="2"/>
    </font>
    <font>
      <b/>
      <sz val="1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i/>
      <sz val="11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00B050"/>
      <name val="Arial"/>
      <family val="2"/>
    </font>
    <font>
      <b/>
      <sz val="12"/>
      <color theme="0" tint="-4.9989318521683403E-2"/>
      <name val="Arial"/>
      <family val="2"/>
    </font>
    <font>
      <b/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B4C6E7"/>
        <bgColor rgb="FFB4C6E7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/>
    </xf>
    <xf numFmtId="0" fontId="1" fillId="0" borderId="6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14" fontId="1" fillId="0" borderId="6" xfId="0" applyNumberFormat="1" applyFont="1" applyBorder="1" applyAlignment="1">
      <alignment vertical="top"/>
    </xf>
    <xf numFmtId="165" fontId="1" fillId="2" borderId="6" xfId="0" applyNumberFormat="1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 vertical="top"/>
    </xf>
    <xf numFmtId="0" fontId="8" fillId="0" borderId="6" xfId="0" applyFont="1" applyBorder="1" applyAlignment="1">
      <alignment horizontal="left" vertical="top"/>
    </xf>
    <xf numFmtId="0" fontId="8" fillId="0" borderId="6" xfId="0" applyFont="1" applyBorder="1" applyAlignment="1">
      <alignment horizontal="center" vertical="top" wrapText="1"/>
    </xf>
    <xf numFmtId="0" fontId="1" fillId="0" borderId="6" xfId="0" applyFont="1" applyBorder="1"/>
    <xf numFmtId="14" fontId="1" fillId="0" borderId="6" xfId="0" applyNumberFormat="1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0" fontId="10" fillId="0" borderId="0" xfId="0" applyFont="1" applyAlignment="1">
      <alignment vertical="top"/>
    </xf>
    <xf numFmtId="0" fontId="1" fillId="0" borderId="0" xfId="0" quotePrefix="1" applyFont="1" applyAlignment="1">
      <alignment horizontal="center"/>
    </xf>
    <xf numFmtId="1" fontId="1" fillId="2" borderId="6" xfId="0" applyNumberFormat="1" applyFont="1" applyFill="1" applyBorder="1" applyAlignment="1">
      <alignment horizontal="center" vertical="top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0" xfId="0" applyFont="1"/>
    <xf numFmtId="0" fontId="15" fillId="0" borderId="0" xfId="0" applyFont="1"/>
    <xf numFmtId="0" fontId="13" fillId="6" borderId="5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8" xfId="0" applyNumberFormat="1" applyBorder="1" applyAlignment="1">
      <alignment horizontal="center"/>
    </xf>
    <xf numFmtId="9" fontId="17" fillId="0" borderId="8" xfId="0" applyNumberFormat="1" applyFont="1" applyBorder="1" applyAlignment="1">
      <alignment horizontal="center"/>
    </xf>
    <xf numFmtId="49" fontId="18" fillId="0" borderId="11" xfId="0" applyNumberFormat="1" applyFont="1" applyBorder="1"/>
    <xf numFmtId="49" fontId="18" fillId="0" borderId="12" xfId="0" applyNumberFormat="1" applyFont="1" applyBorder="1"/>
    <xf numFmtId="49" fontId="18" fillId="0" borderId="13" xfId="0" applyNumberFormat="1" applyFont="1" applyBorder="1"/>
    <xf numFmtId="49" fontId="18" fillId="0" borderId="14" xfId="0" applyNumberFormat="1" applyFont="1" applyBorder="1"/>
    <xf numFmtId="49" fontId="18" fillId="0" borderId="7" xfId="0" applyNumberFormat="1" applyFont="1" applyBorder="1"/>
    <xf numFmtId="49" fontId="18" fillId="0" borderId="15" xfId="0" applyNumberFormat="1" applyFont="1" applyBorder="1"/>
    <xf numFmtId="49" fontId="18" fillId="0" borderId="14" xfId="0" applyNumberFormat="1" applyFont="1" applyBorder="1" applyAlignment="1">
      <alignment vertical="top"/>
    </xf>
    <xf numFmtId="49" fontId="18" fillId="0" borderId="7" xfId="0" applyNumberFormat="1" applyFont="1" applyBorder="1" applyAlignment="1">
      <alignment vertical="top"/>
    </xf>
    <xf numFmtId="49" fontId="18" fillId="0" borderId="15" xfId="0" applyNumberFormat="1" applyFont="1" applyBorder="1" applyAlignment="1">
      <alignment vertical="top"/>
    </xf>
    <xf numFmtId="49" fontId="18" fillId="0" borderId="14" xfId="0" applyNumberFormat="1" applyFont="1" applyBorder="1" applyAlignment="1">
      <alignment horizontal="left" vertical="top" wrapText="1"/>
    </xf>
    <xf numFmtId="49" fontId="18" fillId="0" borderId="14" xfId="0" applyNumberFormat="1" applyFont="1" applyBorder="1" applyAlignment="1">
      <alignment horizontal="left" vertical="top"/>
    </xf>
    <xf numFmtId="49" fontId="18" fillId="0" borderId="0" xfId="0" applyNumberFormat="1" applyFont="1"/>
    <xf numFmtId="0" fontId="6" fillId="3" borderId="6" xfId="0" applyFont="1" applyFill="1" applyBorder="1" applyAlignment="1">
      <alignment horizontal="center" vertical="top"/>
    </xf>
    <xf numFmtId="0" fontId="6" fillId="5" borderId="6" xfId="0" applyFont="1" applyFill="1" applyBorder="1" applyAlignment="1">
      <alignment horizontal="center" vertical="top"/>
    </xf>
    <xf numFmtId="0" fontId="1" fillId="0" borderId="6" xfId="0" applyFont="1" applyBorder="1" applyAlignment="1">
      <alignment horizontal="left" vertical="top" wrapText="1"/>
    </xf>
    <xf numFmtId="0" fontId="1" fillId="0" borderId="6" xfId="0" applyFont="1" applyBorder="1" applyAlignment="1">
      <alignment vertical="top" wrapText="1"/>
    </xf>
    <xf numFmtId="0" fontId="16" fillId="0" borderId="0" xfId="0" applyFont="1" applyAlignment="1">
      <alignment horizontal="center"/>
    </xf>
    <xf numFmtId="0" fontId="16" fillId="0" borderId="21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justify" vertical="center" wrapText="1"/>
    </xf>
    <xf numFmtId="0" fontId="16" fillId="0" borderId="20" xfId="0" applyFont="1" applyBorder="1" applyAlignment="1">
      <alignment horizontal="center" vertical="center" wrapText="1"/>
    </xf>
    <xf numFmtId="0" fontId="22" fillId="5" borderId="19" xfId="0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top" wrapText="1"/>
    </xf>
    <xf numFmtId="0" fontId="9" fillId="4" borderId="6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8" fillId="0" borderId="6" xfId="0" applyFont="1" applyBorder="1" applyAlignment="1">
      <alignment horizontal="center" vertical="top"/>
    </xf>
    <xf numFmtId="1" fontId="1" fillId="0" borderId="6" xfId="0" applyNumberFormat="1" applyFont="1" applyBorder="1" applyAlignment="1">
      <alignment horizontal="center" vertical="top"/>
    </xf>
    <xf numFmtId="1" fontId="1" fillId="0" borderId="6" xfId="0" applyNumberFormat="1" applyFont="1" applyBorder="1" applyAlignment="1">
      <alignment horizontal="center" vertical="top" wrapText="1"/>
    </xf>
    <xf numFmtId="0" fontId="9" fillId="0" borderId="6" xfId="0" applyFont="1" applyBorder="1" applyAlignment="1">
      <alignment horizontal="left"/>
    </xf>
    <xf numFmtId="49" fontId="18" fillId="0" borderId="0" xfId="0" applyNumberFormat="1" applyFont="1" applyAlignment="1">
      <alignment horizontal="left"/>
    </xf>
    <xf numFmtId="49" fontId="18" fillId="0" borderId="14" xfId="0" applyNumberFormat="1" applyFont="1" applyBorder="1" applyAlignment="1">
      <alignment horizontal="left"/>
    </xf>
    <xf numFmtId="49" fontId="18" fillId="0" borderId="7" xfId="0" applyNumberFormat="1" applyFont="1" applyBorder="1" applyAlignment="1">
      <alignment horizontal="left"/>
    </xf>
    <xf numFmtId="49" fontId="18" fillId="0" borderId="15" xfId="0" applyNumberFormat="1" applyFont="1" applyBorder="1" applyAlignment="1">
      <alignment horizontal="left"/>
    </xf>
    <xf numFmtId="49" fontId="18" fillId="0" borderId="16" xfId="0" applyNumberFormat="1" applyFont="1" applyBorder="1" applyAlignment="1">
      <alignment horizontal="left"/>
    </xf>
    <xf numFmtId="49" fontId="18" fillId="0" borderId="17" xfId="0" applyNumberFormat="1" applyFont="1" applyBorder="1" applyAlignment="1">
      <alignment horizontal="left"/>
    </xf>
    <xf numFmtId="49" fontId="18" fillId="0" borderId="18" xfId="0" applyNumberFormat="1" applyFont="1" applyBorder="1" applyAlignment="1">
      <alignment horizontal="left"/>
    </xf>
    <xf numFmtId="49" fontId="19" fillId="0" borderId="14" xfId="0" applyNumberFormat="1" applyFont="1" applyBorder="1" applyAlignment="1">
      <alignment horizontal="left" vertical="top" wrapText="1"/>
    </xf>
    <xf numFmtId="49" fontId="19" fillId="0" borderId="7" xfId="0" applyNumberFormat="1" applyFont="1" applyBorder="1" applyAlignment="1">
      <alignment horizontal="left" vertical="top" wrapText="1"/>
    </xf>
    <xf numFmtId="49" fontId="19" fillId="0" borderId="15" xfId="0" applyNumberFormat="1" applyFont="1" applyBorder="1" applyAlignment="1">
      <alignment horizontal="left" vertical="top" wrapText="1"/>
    </xf>
    <xf numFmtId="49" fontId="18" fillId="0" borderId="14" xfId="0" applyNumberFormat="1" applyFont="1" applyBorder="1" applyAlignment="1">
      <alignment horizontal="left" vertical="top"/>
    </xf>
    <xf numFmtId="49" fontId="18" fillId="0" borderId="7" xfId="0" applyNumberFormat="1" applyFont="1" applyBorder="1" applyAlignment="1">
      <alignment horizontal="left" vertical="top"/>
    </xf>
    <xf numFmtId="49" fontId="18" fillId="0" borderId="15" xfId="0" applyNumberFormat="1" applyFont="1" applyBorder="1" applyAlignment="1">
      <alignment horizontal="left" vertical="top"/>
    </xf>
    <xf numFmtId="49" fontId="21" fillId="7" borderId="14" xfId="0" applyNumberFormat="1" applyFont="1" applyFill="1" applyBorder="1" applyAlignment="1">
      <alignment horizontal="center"/>
    </xf>
    <xf numFmtId="49" fontId="21" fillId="7" borderId="7" xfId="0" applyNumberFormat="1" applyFont="1" applyFill="1" applyBorder="1" applyAlignment="1">
      <alignment horizontal="center"/>
    </xf>
    <xf numFmtId="49" fontId="21" fillId="7" borderId="15" xfId="0" applyNumberFormat="1" applyFont="1" applyFill="1" applyBorder="1" applyAlignment="1">
      <alignment horizontal="center"/>
    </xf>
    <xf numFmtId="49" fontId="4" fillId="0" borderId="14" xfId="0" applyNumberFormat="1" applyFont="1" applyBorder="1" applyAlignment="1">
      <alignment horizontal="left" vertical="top" wrapText="1"/>
    </xf>
    <xf numFmtId="49" fontId="4" fillId="0" borderId="7" xfId="0" applyNumberFormat="1" applyFont="1" applyBorder="1" applyAlignment="1">
      <alignment horizontal="left" vertical="top" wrapText="1"/>
    </xf>
    <xf numFmtId="49" fontId="4" fillId="0" borderId="15" xfId="0" applyNumberFormat="1" applyFont="1" applyBorder="1" applyAlignment="1">
      <alignment horizontal="left" vertical="top" wrapText="1"/>
    </xf>
    <xf numFmtId="49" fontId="18" fillId="0" borderId="14" xfId="0" applyNumberFormat="1" applyFont="1" applyBorder="1" applyAlignment="1">
      <alignment horizontal="left" vertical="top" wrapText="1"/>
    </xf>
    <xf numFmtId="49" fontId="18" fillId="0" borderId="7" xfId="0" applyNumberFormat="1" applyFont="1" applyBorder="1" applyAlignment="1">
      <alignment horizontal="left" vertical="top" wrapText="1"/>
    </xf>
    <xf numFmtId="49" fontId="18" fillId="0" borderId="15" xfId="0" applyNumberFormat="1" applyFont="1" applyBorder="1" applyAlignment="1">
      <alignment horizontal="left" vertical="top" wrapText="1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/>
    </xf>
    <xf numFmtId="1" fontId="14" fillId="0" borderId="9" xfId="0" applyNumberFormat="1" applyFont="1" applyBorder="1" applyAlignment="1">
      <alignment horizontal="center" vertical="center"/>
    </xf>
    <xf numFmtId="1" fontId="14" fillId="0" borderId="10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6" fillId="0" borderId="0" xfId="0" applyNumberFormat="1" applyFont="1" applyAlignment="1">
      <alignment horizontal="left"/>
    </xf>
    <xf numFmtId="0" fontId="0" fillId="0" borderId="0" xfId="0"/>
    <xf numFmtId="0" fontId="6" fillId="6" borderId="1" xfId="0" applyFont="1" applyFill="1" applyBorder="1" applyAlignment="1">
      <alignment horizontal="center" vertical="center" wrapText="1"/>
    </xf>
    <xf numFmtId="0" fontId="7" fillId="6" borderId="5" xfId="0" applyFont="1" applyFill="1" applyBorder="1"/>
    <xf numFmtId="0" fontId="12" fillId="6" borderId="1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/>
    <xf numFmtId="0" fontId="7" fillId="6" borderId="4" xfId="0" applyFont="1" applyFill="1" applyBorder="1"/>
    <xf numFmtId="0" fontId="19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539750</xdr:colOff>
      <xdr:row>20</xdr:row>
      <xdr:rowOff>31750</xdr:rowOff>
    </xdr:from>
    <xdr:to>
      <xdr:col>5</xdr:col>
      <xdr:colOff>209550</xdr:colOff>
      <xdr:row>24</xdr:row>
      <xdr:rowOff>120967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757CC2-C4B6-4215-9742-47CB4B0EE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0" y="3975100"/>
          <a:ext cx="1593850" cy="876617"/>
        </a:xfrm>
        <a:prstGeom prst="rect">
          <a:avLst/>
        </a:prstGeom>
      </xdr:spPr>
    </xdr:pic>
    <xdr:clientData/>
  </xdr:twoCellAnchor>
  <xdr:twoCellAnchor editAs="oneCell">
    <xdr:from>
      <xdr:col>2</xdr:col>
      <xdr:colOff>146050</xdr:colOff>
      <xdr:row>38</xdr:row>
      <xdr:rowOff>19050</xdr:rowOff>
    </xdr:from>
    <xdr:to>
      <xdr:col>4</xdr:col>
      <xdr:colOff>82720</xdr:colOff>
      <xdr:row>44</xdr:row>
      <xdr:rowOff>28741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4B06F35-2752-4FE5-8215-46C3F0EEE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6800" y="7505700"/>
          <a:ext cx="1219370" cy="1190791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114301</xdr:colOff>
      <xdr:row>38</xdr:row>
      <xdr:rowOff>57151</xdr:rowOff>
    </xdr:from>
    <xdr:to>
      <xdr:col>7</xdr:col>
      <xdr:colOff>285751</xdr:colOff>
      <xdr:row>44</xdr:row>
      <xdr:rowOff>76201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C3D7798-5BA8-493E-9A0C-C9DD619DE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59101" y="7543801"/>
          <a:ext cx="1454150" cy="1200150"/>
        </a:xfrm>
        <a:prstGeom prst="rect">
          <a:avLst/>
        </a:prstGeom>
      </xdr:spPr>
    </xdr:pic>
    <xdr:clientData/>
  </xdr:twoCellAnchor>
  <xdr:twoCellAnchor editAs="oneCell">
    <xdr:from>
      <xdr:col>7</xdr:col>
      <xdr:colOff>373945</xdr:colOff>
      <xdr:row>24</xdr:row>
      <xdr:rowOff>126999</xdr:rowOff>
    </xdr:from>
    <xdr:to>
      <xdr:col>11</xdr:col>
      <xdr:colOff>592666</xdr:colOff>
      <xdr:row>31</xdr:row>
      <xdr:rowOff>30513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414FD69-2948-974A-7239-CFB529BD1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96834" y="4875388"/>
          <a:ext cx="1396999" cy="12864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4</xdr:row>
      <xdr:rowOff>91722</xdr:rowOff>
    </xdr:from>
    <xdr:ext cx="15343717" cy="41628"/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171450" y="797278"/>
          <a:ext cx="15343717" cy="41628"/>
        </a:xfrm>
        <a:prstGeom prst="line">
          <a:avLst/>
        </a:prstGeom>
        <a:ln w="38100">
          <a:solidFill>
            <a:schemeClr val="dk1"/>
          </a:solidFill>
          <a:prstDash val="solid"/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4</xdr:col>
      <xdr:colOff>247650</xdr:colOff>
      <xdr:row>0</xdr:row>
      <xdr:rowOff>0</xdr:rowOff>
    </xdr:from>
    <xdr:ext cx="809625" cy="7810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933450</xdr:colOff>
      <xdr:row>0</xdr:row>
      <xdr:rowOff>38100</xdr:rowOff>
    </xdr:from>
    <xdr:ext cx="866775" cy="723900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4</xdr:row>
      <xdr:rowOff>114300</xdr:rowOff>
    </xdr:from>
    <xdr:ext cx="12077700" cy="19050"/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FBC5FADA-B5C7-40BB-83D6-5215467799CA}"/>
            </a:ext>
          </a:extLst>
        </xdr:cNvPr>
        <xdr:cNvCxnSpPr/>
      </xdr:nvCxnSpPr>
      <xdr:spPr>
        <a:xfrm flipV="1">
          <a:off x="171450" y="825500"/>
          <a:ext cx="12077700" cy="19050"/>
        </a:xfrm>
        <a:prstGeom prst="line">
          <a:avLst/>
        </a:prstGeom>
        <a:ln w="38100">
          <a:solidFill>
            <a:schemeClr val="dk1"/>
          </a:solidFill>
          <a:prstDash val="solid"/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1</xdr:col>
      <xdr:colOff>44450</xdr:colOff>
      <xdr:row>0</xdr:row>
      <xdr:rowOff>38100</xdr:rowOff>
    </xdr:from>
    <xdr:ext cx="809625" cy="781050"/>
    <xdr:pic>
      <xdr:nvPicPr>
        <xdr:cNvPr id="9" name="image1.jpg">
          <a:extLst>
            <a:ext uri="{FF2B5EF4-FFF2-40B4-BE49-F238E27FC236}">
              <a16:creationId xmlns:a16="http://schemas.microsoft.com/office/drawing/2014/main" id="{53D17AA9-9718-43F5-87B2-E3EF4DC98DA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2100" y="38100"/>
          <a:ext cx="809625" cy="7810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660400</xdr:colOff>
      <xdr:row>0</xdr:row>
      <xdr:rowOff>57150</xdr:rowOff>
    </xdr:from>
    <xdr:ext cx="866775" cy="723900"/>
    <xdr:pic>
      <xdr:nvPicPr>
        <xdr:cNvPr id="10" name="image2.png">
          <a:extLst>
            <a:ext uri="{FF2B5EF4-FFF2-40B4-BE49-F238E27FC236}">
              <a16:creationId xmlns:a16="http://schemas.microsoft.com/office/drawing/2014/main" id="{8747551E-6790-4002-96F8-78B9B92A1876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299450" y="57150"/>
          <a:ext cx="866775" cy="7239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07B9B-6BE7-4BD2-911B-C22259DED724}">
  <sheetPr>
    <tabColor rgb="FF0070C0"/>
    <pageSetUpPr fitToPage="1"/>
  </sheetPr>
  <dimension ref="A1:N67"/>
  <sheetViews>
    <sheetView tabSelected="1" topLeftCell="A54" zoomScale="80" zoomScaleNormal="80" workbookViewId="0">
      <selection activeCell="A67" sqref="A67:M67"/>
    </sheetView>
  </sheetViews>
  <sheetFormatPr defaultRowHeight="15.5" x14ac:dyDescent="0.35"/>
  <cols>
    <col min="1" max="1" width="4" style="44" customWidth="1"/>
    <col min="2" max="8" width="8.7265625" style="44"/>
    <col min="9" max="9" width="8.1796875" style="44" customWidth="1"/>
    <col min="10" max="11" width="9.1796875" style="44" hidden="1" customWidth="1"/>
    <col min="12" max="12" width="25.54296875" style="44" customWidth="1"/>
    <col min="13" max="13" width="16.453125" style="44" customWidth="1"/>
    <col min="14" max="14" width="8.7265625" style="44"/>
  </cols>
  <sheetData>
    <row r="1" spans="1:14" ht="16" thickTop="1" x14ac:dyDescent="0.35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</row>
    <row r="2" spans="1:14" x14ac:dyDescent="0.35">
      <c r="A2" s="74" t="s">
        <v>173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6"/>
    </row>
    <row r="3" spans="1:14" x14ac:dyDescent="0.35">
      <c r="A3" s="36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8"/>
    </row>
    <row r="4" spans="1:14" x14ac:dyDescent="0.35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1:14" x14ac:dyDescent="0.35">
      <c r="A5" s="77" t="s">
        <v>203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9"/>
    </row>
    <row r="6" spans="1:14" x14ac:dyDescent="0.35">
      <c r="A6" s="77" t="s">
        <v>178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9"/>
    </row>
    <row r="7" spans="1:14" x14ac:dyDescent="0.35">
      <c r="A7" s="80" t="s">
        <v>204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2"/>
    </row>
    <row r="8" spans="1:14" x14ac:dyDescent="0.35">
      <c r="A8" s="80" t="s">
        <v>205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2"/>
    </row>
    <row r="9" spans="1:14" x14ac:dyDescent="0.35">
      <c r="A9" s="80" t="s">
        <v>179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2"/>
    </row>
    <row r="10" spans="1:14" x14ac:dyDescent="0.35">
      <c r="A10" s="80" t="s">
        <v>206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2"/>
    </row>
    <row r="11" spans="1:14" x14ac:dyDescent="0.35">
      <c r="A11" s="68" t="s">
        <v>180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70"/>
    </row>
    <row r="12" spans="1:14" x14ac:dyDescent="0.35">
      <c r="A12" s="80" t="s">
        <v>181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2"/>
    </row>
    <row r="13" spans="1:14" x14ac:dyDescent="0.35">
      <c r="A13" s="71" t="s">
        <v>182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3"/>
    </row>
    <row r="14" spans="1:14" x14ac:dyDescent="0.35">
      <c r="A14" s="43" t="s">
        <v>160</v>
      </c>
      <c r="B14" s="72" t="s">
        <v>183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3"/>
    </row>
    <row r="15" spans="1:14" x14ac:dyDescent="0.35">
      <c r="A15" s="42" t="s">
        <v>161</v>
      </c>
      <c r="B15" s="72" t="s">
        <v>184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3"/>
    </row>
    <row r="16" spans="1:14" x14ac:dyDescent="0.35">
      <c r="A16" s="39"/>
      <c r="B16" s="72" t="s">
        <v>185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3"/>
    </row>
    <row r="17" spans="1:14" x14ac:dyDescent="0.35">
      <c r="A17" s="71" t="s">
        <v>186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3"/>
    </row>
    <row r="18" spans="1:14" x14ac:dyDescent="0.35">
      <c r="A18" s="71" t="s">
        <v>187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3"/>
    </row>
    <row r="19" spans="1:14" x14ac:dyDescent="0.35">
      <c r="A19" s="80" t="s">
        <v>217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3"/>
    </row>
    <row r="20" spans="1:14" x14ac:dyDescent="0.35">
      <c r="A20" s="80" t="s">
        <v>188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2"/>
    </row>
    <row r="21" spans="1:14" x14ac:dyDescent="0.35">
      <c r="A21" s="71" t="s">
        <v>162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3"/>
    </row>
    <row r="22" spans="1:14" x14ac:dyDescent="0.35">
      <c r="A22" s="39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1"/>
    </row>
    <row r="23" spans="1:14" x14ac:dyDescent="0.35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1"/>
    </row>
    <row r="24" spans="1:14" x14ac:dyDescent="0.35">
      <c r="A24" s="36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8"/>
    </row>
    <row r="25" spans="1:14" x14ac:dyDescent="0.35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8"/>
    </row>
    <row r="26" spans="1:14" x14ac:dyDescent="0.35">
      <c r="A26" s="62" t="s">
        <v>189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4"/>
    </row>
    <row r="27" spans="1:14" x14ac:dyDescent="0.35">
      <c r="A27" s="36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8"/>
    </row>
    <row r="28" spans="1:14" x14ac:dyDescent="0.35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8"/>
    </row>
    <row r="29" spans="1:14" x14ac:dyDescent="0.35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8"/>
    </row>
    <row r="30" spans="1:14" x14ac:dyDescent="0.35">
      <c r="A30" s="36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8"/>
    </row>
    <row r="31" spans="1:14" x14ac:dyDescent="0.35">
      <c r="A31" s="36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8"/>
    </row>
    <row r="32" spans="1:14" x14ac:dyDescent="0.35">
      <c r="A32" s="36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8"/>
    </row>
    <row r="33" spans="1:14" x14ac:dyDescent="0.35">
      <c r="A33" s="62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38"/>
    </row>
    <row r="34" spans="1:14" x14ac:dyDescent="0.35">
      <c r="A34" s="62" t="s">
        <v>190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38"/>
    </row>
    <row r="35" spans="1:14" x14ac:dyDescent="0.35">
      <c r="A35" s="62" t="s">
        <v>191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38"/>
    </row>
    <row r="36" spans="1:14" x14ac:dyDescent="0.35">
      <c r="A36" s="62" t="s">
        <v>192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38"/>
    </row>
    <row r="37" spans="1:14" x14ac:dyDescent="0.35">
      <c r="A37" s="62" t="s">
        <v>193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4"/>
    </row>
    <row r="38" spans="1:14" x14ac:dyDescent="0.35">
      <c r="A38" s="36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8"/>
    </row>
    <row r="39" spans="1:14" x14ac:dyDescent="0.35">
      <c r="A39" s="36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8"/>
    </row>
    <row r="40" spans="1:14" x14ac:dyDescent="0.35">
      <c r="A40" s="36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8"/>
    </row>
    <row r="41" spans="1:14" x14ac:dyDescent="0.35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8"/>
    </row>
    <row r="42" spans="1:14" x14ac:dyDescent="0.35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8"/>
    </row>
    <row r="43" spans="1:14" x14ac:dyDescent="0.35">
      <c r="A43" s="36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8"/>
    </row>
    <row r="44" spans="1:14" x14ac:dyDescent="0.35">
      <c r="A44" s="36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8"/>
    </row>
    <row r="45" spans="1:14" x14ac:dyDescent="0.35">
      <c r="A45" s="36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8"/>
    </row>
    <row r="46" spans="1:14" x14ac:dyDescent="0.35">
      <c r="A46" s="62" t="s">
        <v>194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38"/>
    </row>
    <row r="47" spans="1:14" x14ac:dyDescent="0.35">
      <c r="A47" s="62" t="s">
        <v>207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38"/>
    </row>
    <row r="48" spans="1:14" x14ac:dyDescent="0.35">
      <c r="A48" s="62" t="s">
        <v>195</v>
      </c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38"/>
    </row>
    <row r="49" spans="1:14" x14ac:dyDescent="0.35">
      <c r="A49" s="62" t="s">
        <v>208</v>
      </c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38"/>
    </row>
    <row r="50" spans="1:14" x14ac:dyDescent="0.35">
      <c r="A50" s="62" t="s">
        <v>209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38"/>
    </row>
    <row r="51" spans="1:14" x14ac:dyDescent="0.35">
      <c r="A51" s="62" t="s">
        <v>210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38"/>
    </row>
    <row r="52" spans="1:14" x14ac:dyDescent="0.35">
      <c r="A52" s="36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8"/>
    </row>
    <row r="53" spans="1:14" x14ac:dyDescent="0.35">
      <c r="A53" s="68" t="s">
        <v>196</v>
      </c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70"/>
    </row>
    <row r="54" spans="1:14" x14ac:dyDescent="0.35">
      <c r="A54" s="62" t="s">
        <v>197</v>
      </c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4"/>
    </row>
    <row r="55" spans="1:14" x14ac:dyDescent="0.35">
      <c r="A55" s="62" t="s">
        <v>198</v>
      </c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4"/>
    </row>
    <row r="56" spans="1:14" x14ac:dyDescent="0.35">
      <c r="A56" s="62" t="s">
        <v>211</v>
      </c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4"/>
    </row>
    <row r="57" spans="1:14" ht="16" thickBot="1" x14ac:dyDescent="0.4">
      <c r="A57" s="65" t="s">
        <v>218</v>
      </c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7"/>
    </row>
    <row r="58" spans="1:14" ht="16" thickTop="1" x14ac:dyDescent="0.35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</row>
    <row r="59" spans="1:14" x14ac:dyDescent="0.35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</row>
    <row r="60" spans="1:14" x14ac:dyDescent="0.35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</row>
    <row r="61" spans="1:14" x14ac:dyDescent="0.35">
      <c r="A61" s="61" t="s">
        <v>219</v>
      </c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</row>
    <row r="62" spans="1:14" x14ac:dyDescent="0.35">
      <c r="A62" s="61" t="s">
        <v>220</v>
      </c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</row>
    <row r="63" spans="1:14" x14ac:dyDescent="0.35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</row>
    <row r="64" spans="1:14" x14ac:dyDescent="0.35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</row>
    <row r="65" spans="1:13" x14ac:dyDescent="0.35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</row>
    <row r="66" spans="1:13" x14ac:dyDescent="0.35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</row>
    <row r="67" spans="1:13" x14ac:dyDescent="0.35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</row>
  </sheetData>
  <sheetProtection algorithmName="SHA-512" hashValue="WNUAUMYopqjTZqTGr4Z2l5qMVfUonfA/ueZJbJEmPEdYV2NgUaY5/wR2yw0/yBFB0i9goFrYQESXsZ7tQ01apg==" saltValue="W1eAG8bN+mr54ccqk3CC2Q==" spinCount="100000" sheet="1" formatCells="0" formatColumns="0" formatRows="0" insertColumns="0" insertRows="0" insertHyperlinks="0" deleteColumns="0" deleteRows="0" sort="0" autoFilter="0" pivotTables="0"/>
  <mergeCells count="45">
    <mergeCell ref="A20:N20"/>
    <mergeCell ref="A19:N19"/>
    <mergeCell ref="B14:N14"/>
    <mergeCell ref="B15:N15"/>
    <mergeCell ref="B16:N16"/>
    <mergeCell ref="A17:N17"/>
    <mergeCell ref="A18:N18"/>
    <mergeCell ref="A2:N2"/>
    <mergeCell ref="A5:N5"/>
    <mergeCell ref="A11:N11"/>
    <mergeCell ref="A12:N12"/>
    <mergeCell ref="A13:N13"/>
    <mergeCell ref="A10:N10"/>
    <mergeCell ref="A6:N6"/>
    <mergeCell ref="A7:N7"/>
    <mergeCell ref="A8:N8"/>
    <mergeCell ref="A9:N9"/>
    <mergeCell ref="A21:N21"/>
    <mergeCell ref="A26:N26"/>
    <mergeCell ref="A33:M33"/>
    <mergeCell ref="A34:M34"/>
    <mergeCell ref="A35:M35"/>
    <mergeCell ref="A49:M49"/>
    <mergeCell ref="A50:M50"/>
    <mergeCell ref="A51:M51"/>
    <mergeCell ref="A53:N53"/>
    <mergeCell ref="A36:M36"/>
    <mergeCell ref="A37:N37"/>
    <mergeCell ref="A46:M46"/>
    <mergeCell ref="A47:M47"/>
    <mergeCell ref="A48:M48"/>
    <mergeCell ref="A65:M65"/>
    <mergeCell ref="A66:M66"/>
    <mergeCell ref="A67:M67"/>
    <mergeCell ref="A55:N55"/>
    <mergeCell ref="A54:N54"/>
    <mergeCell ref="A56:N56"/>
    <mergeCell ref="A57:N57"/>
    <mergeCell ref="A60:M60"/>
    <mergeCell ref="A61:M61"/>
    <mergeCell ref="A62:M62"/>
    <mergeCell ref="A63:M63"/>
    <mergeCell ref="A64:M64"/>
    <mergeCell ref="A58:M58"/>
    <mergeCell ref="A59:M59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31BF5-C738-47D9-9686-B67671BF4DD6}">
  <sheetPr>
    <tabColor rgb="FF0070C0"/>
  </sheetPr>
  <dimension ref="B1:H6"/>
  <sheetViews>
    <sheetView workbookViewId="0">
      <selection activeCell="F9" sqref="F9"/>
    </sheetView>
  </sheetViews>
  <sheetFormatPr defaultRowHeight="14.5" x14ac:dyDescent="0.35"/>
  <cols>
    <col min="2" max="2" width="9.1796875" style="27"/>
    <col min="3" max="3" width="15.26953125" customWidth="1"/>
    <col min="4" max="4" width="14.453125" customWidth="1"/>
    <col min="6" max="6" width="10.453125" customWidth="1"/>
    <col min="7" max="7" width="10.81640625" customWidth="1"/>
    <col min="8" max="8" width="9.1796875" style="27"/>
  </cols>
  <sheetData>
    <row r="1" spans="2:8" x14ac:dyDescent="0.35">
      <c r="B1" s="88" t="s">
        <v>163</v>
      </c>
      <c r="C1" s="88"/>
      <c r="D1" s="88"/>
      <c r="E1" s="88"/>
      <c r="F1" s="88"/>
      <c r="G1" s="88"/>
    </row>
    <row r="2" spans="2:8" x14ac:dyDescent="0.35">
      <c r="C2" s="24"/>
    </row>
    <row r="3" spans="2:8" x14ac:dyDescent="0.35">
      <c r="B3" s="83" t="s">
        <v>164</v>
      </c>
      <c r="C3" s="83" t="s">
        <v>165</v>
      </c>
      <c r="D3" s="85" t="s">
        <v>166</v>
      </c>
      <c r="E3" s="85"/>
      <c r="F3" s="85"/>
      <c r="G3" s="85"/>
      <c r="H3" s="86" t="s">
        <v>167</v>
      </c>
    </row>
    <row r="4" spans="2:8" ht="43.5" x14ac:dyDescent="0.35">
      <c r="B4" s="84"/>
      <c r="C4" s="84"/>
      <c r="D4" s="28" t="s">
        <v>169</v>
      </c>
      <c r="E4" s="28" t="s">
        <v>170</v>
      </c>
      <c r="F4" s="28" t="s">
        <v>171</v>
      </c>
      <c r="G4" s="28" t="s">
        <v>168</v>
      </c>
      <c r="H4" s="87"/>
    </row>
    <row r="5" spans="2:8" x14ac:dyDescent="0.35">
      <c r="B5" s="29" t="s">
        <v>172</v>
      </c>
      <c r="C5" s="30">
        <v>128</v>
      </c>
      <c r="D5" s="31">
        <f>50%*C5</f>
        <v>64</v>
      </c>
      <c r="E5" s="31">
        <f>26%*C5</f>
        <v>33.28</v>
      </c>
      <c r="F5" s="31">
        <f>21%*C5</f>
        <v>26.88</v>
      </c>
      <c r="G5" s="31">
        <f>3%*C5</f>
        <v>3.84</v>
      </c>
      <c r="H5" s="31">
        <f>SUM(D5:G5)</f>
        <v>128</v>
      </c>
    </row>
    <row r="6" spans="2:8" x14ac:dyDescent="0.35">
      <c r="D6" s="32">
        <v>0.5</v>
      </c>
      <c r="E6" s="32">
        <v>0.26</v>
      </c>
      <c r="F6" s="32">
        <v>0.21</v>
      </c>
      <c r="G6" s="32">
        <v>0.03</v>
      </c>
    </row>
  </sheetData>
  <mergeCells count="5">
    <mergeCell ref="B3:B4"/>
    <mergeCell ref="C3:C4"/>
    <mergeCell ref="D3:G3"/>
    <mergeCell ref="H3:H4"/>
    <mergeCell ref="B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2:K99"/>
  <sheetViews>
    <sheetView workbookViewId="0">
      <selection activeCell="C9" sqref="C9"/>
    </sheetView>
  </sheetViews>
  <sheetFormatPr defaultColWidth="14.453125" defaultRowHeight="15" customHeight="1" x14ac:dyDescent="0.35"/>
  <cols>
    <col min="1" max="1" width="4.453125" customWidth="1"/>
    <col min="2" max="2" width="27.1796875" customWidth="1"/>
    <col min="3" max="3" width="40.54296875" customWidth="1"/>
    <col min="4" max="4" width="8.7265625" style="27" customWidth="1"/>
    <col min="5" max="11" width="8.7265625" customWidth="1"/>
  </cols>
  <sheetData>
    <row r="2" spans="1:11" ht="14.5" x14ac:dyDescent="0.35">
      <c r="A2" s="18"/>
      <c r="B2" s="45" t="s">
        <v>11</v>
      </c>
      <c r="C2" s="45" t="s">
        <v>148</v>
      </c>
      <c r="D2" s="46" t="s">
        <v>174</v>
      </c>
      <c r="E2" s="6"/>
      <c r="F2" s="18"/>
      <c r="G2" s="18"/>
      <c r="H2" s="18"/>
      <c r="I2" s="18"/>
      <c r="J2" s="18"/>
      <c r="K2" s="18"/>
    </row>
    <row r="3" spans="1:11" ht="28" x14ac:dyDescent="0.35">
      <c r="A3" s="18"/>
      <c r="B3" s="7" t="s">
        <v>21</v>
      </c>
      <c r="C3" s="47" t="s">
        <v>175</v>
      </c>
      <c r="D3" s="7">
        <v>50</v>
      </c>
      <c r="E3" s="6"/>
      <c r="F3" s="18"/>
      <c r="G3" s="18"/>
      <c r="H3" s="18"/>
      <c r="I3" s="18"/>
      <c r="J3" s="18"/>
      <c r="K3" s="18"/>
    </row>
    <row r="4" spans="1:11" ht="30" customHeight="1" x14ac:dyDescent="0.35">
      <c r="A4" s="18"/>
      <c r="B4" s="7" t="s">
        <v>23</v>
      </c>
      <c r="C4" s="48" t="s">
        <v>176</v>
      </c>
      <c r="D4" s="7">
        <v>25</v>
      </c>
      <c r="E4" s="6"/>
      <c r="F4" s="18"/>
      <c r="G4" s="18"/>
      <c r="H4" s="18"/>
      <c r="I4" s="18"/>
      <c r="J4" s="18"/>
      <c r="K4" s="18"/>
    </row>
    <row r="5" spans="1:11" ht="28" x14ac:dyDescent="0.35">
      <c r="A5" s="18"/>
      <c r="B5" s="7" t="s">
        <v>28</v>
      </c>
      <c r="C5" s="48" t="s">
        <v>177</v>
      </c>
      <c r="D5" s="7">
        <v>5</v>
      </c>
      <c r="E5" s="6"/>
      <c r="F5" s="18"/>
      <c r="G5" s="18"/>
      <c r="H5" s="18"/>
      <c r="I5" s="18"/>
      <c r="J5" s="18"/>
      <c r="K5" s="18"/>
    </row>
    <row r="6" spans="1:11" thickBot="1" x14ac:dyDescent="0.4">
      <c r="B6" s="23"/>
      <c r="C6" s="1"/>
      <c r="D6" s="49"/>
      <c r="E6" s="23"/>
    </row>
    <row r="7" spans="1:11" ht="15" customHeight="1" thickBot="1" x14ac:dyDescent="0.4">
      <c r="B7" s="50"/>
      <c r="C7" s="53" t="s">
        <v>8</v>
      </c>
      <c r="D7" s="53" t="s">
        <v>174</v>
      </c>
      <c r="E7" s="23"/>
    </row>
    <row r="8" spans="1:11" thickBot="1" x14ac:dyDescent="0.4">
      <c r="B8" s="50"/>
      <c r="C8" s="51" t="s">
        <v>199</v>
      </c>
      <c r="D8" s="52">
        <v>100</v>
      </c>
      <c r="E8" s="23"/>
    </row>
    <row r="9" spans="1:11" thickBot="1" x14ac:dyDescent="0.4">
      <c r="B9" s="50"/>
      <c r="C9" s="51" t="s">
        <v>200</v>
      </c>
      <c r="D9" s="52">
        <v>80</v>
      </c>
      <c r="E9" s="23"/>
    </row>
    <row r="10" spans="1:11" thickBot="1" x14ac:dyDescent="0.4">
      <c r="B10" s="50"/>
      <c r="C10" s="51" t="s">
        <v>201</v>
      </c>
      <c r="D10" s="52">
        <v>60</v>
      </c>
      <c r="E10" s="23"/>
    </row>
    <row r="11" spans="1:11" ht="15" customHeight="1" thickBot="1" x14ac:dyDescent="0.4">
      <c r="B11" s="50"/>
      <c r="C11" s="51" t="s">
        <v>202</v>
      </c>
      <c r="D11" s="52">
        <v>40</v>
      </c>
      <c r="E11" s="23"/>
    </row>
    <row r="12" spans="1:11" ht="15" customHeight="1" x14ac:dyDescent="0.35">
      <c r="B12" s="23"/>
      <c r="C12" s="23"/>
      <c r="D12" s="49"/>
      <c r="E12" s="23"/>
    </row>
    <row r="20" ht="15.75" customHeight="1" x14ac:dyDescent="0.35"/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</sheetData>
  <sheetProtection algorithmName="SHA-512" hashValue="NTDD9ma3yRCrCHsrMIyY193grOiowI2iZsqV5dijL79e/OZmmRreAsv+gOzogg/1BY3WHratslT4Q5aWKYxQow==" saltValue="G2KpKhbdjcGAOn2D9g34l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P154"/>
  <sheetViews>
    <sheetView topLeftCell="E1" zoomScale="90" zoomScaleNormal="90" workbookViewId="0">
      <selection activeCell="B7" sqref="B7:P7"/>
    </sheetView>
  </sheetViews>
  <sheetFormatPr defaultColWidth="14.453125" defaultRowHeight="15" customHeight="1" x14ac:dyDescent="0.35"/>
  <cols>
    <col min="1" max="1" width="3.54296875" customWidth="1"/>
    <col min="2" max="2" width="5.1796875" customWidth="1"/>
    <col min="3" max="3" width="14.453125" customWidth="1"/>
    <col min="4" max="4" width="17.81640625" customWidth="1"/>
    <col min="5" max="5" width="14.54296875" customWidth="1"/>
    <col min="6" max="6" width="14.81640625" customWidth="1"/>
    <col min="7" max="7" width="7.7265625" customWidth="1"/>
    <col min="8" max="8" width="6.26953125" customWidth="1"/>
    <col min="9" max="9" width="7.7265625" customWidth="1"/>
    <col min="10" max="10" width="11.81640625" customWidth="1"/>
    <col min="11" max="11" width="35.81640625" customWidth="1"/>
    <col min="12" max="12" width="18.81640625" customWidth="1"/>
    <col min="13" max="13" width="13" customWidth="1"/>
    <col min="14" max="14" width="17.26953125" customWidth="1"/>
    <col min="15" max="15" width="11.7265625" customWidth="1"/>
    <col min="16" max="16" width="22.54296875" style="56" customWidth="1"/>
  </cols>
  <sheetData>
    <row r="1" spans="1:16" ht="14.25" customHeight="1" x14ac:dyDescent="0.4">
      <c r="A1" s="1"/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6" ht="14.25" customHeight="1" x14ac:dyDescent="0.35">
      <c r="A2" s="1"/>
      <c r="B2" s="91" t="s">
        <v>158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</row>
    <row r="3" spans="1:16" ht="14.25" customHeight="1" x14ac:dyDescent="0.35">
      <c r="A3" s="1"/>
      <c r="B3" s="92" t="s">
        <v>1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ht="14.25" customHeight="1" x14ac:dyDescent="0.35">
      <c r="A4" s="1"/>
      <c r="B4" s="92" t="s">
        <v>2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</row>
    <row r="5" spans="1:16" ht="14.25" customHeight="1" x14ac:dyDescent="0.3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4"/>
    </row>
    <row r="6" spans="1:16" ht="14.25" customHeight="1" x14ac:dyDescent="0.3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4"/>
    </row>
    <row r="7" spans="1:16" ht="14.25" customHeight="1" x14ac:dyDescent="0.35">
      <c r="A7" s="1"/>
      <c r="B7" s="89" t="s">
        <v>157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</row>
    <row r="8" spans="1:16" ht="14.25" customHeight="1" x14ac:dyDescent="0.35">
      <c r="A8" s="1"/>
      <c r="B8" s="89" t="s">
        <v>3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</row>
    <row r="9" spans="1:16" ht="14.25" customHeight="1" x14ac:dyDescent="0.35">
      <c r="A9" s="1"/>
      <c r="B9" s="93" t="s">
        <v>4</v>
      </c>
      <c r="C9" s="93"/>
      <c r="D9" s="94"/>
      <c r="E9" s="3">
        <v>64</v>
      </c>
      <c r="F9" s="4"/>
      <c r="G9" s="2"/>
      <c r="H9" s="2"/>
      <c r="I9" s="2"/>
      <c r="J9" s="2"/>
      <c r="K9" s="2"/>
      <c r="L9" s="2"/>
      <c r="M9" s="2"/>
      <c r="N9" s="2"/>
      <c r="O9" s="19"/>
      <c r="P9" s="4"/>
    </row>
    <row r="10" spans="1:16" ht="14.25" customHeight="1" x14ac:dyDescent="0.35">
      <c r="A10" s="1"/>
      <c r="B10" s="2"/>
      <c r="C10" s="2"/>
      <c r="D10" s="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4"/>
    </row>
    <row r="11" spans="1:16" ht="15" customHeight="1" x14ac:dyDescent="0.35">
      <c r="A11" s="1"/>
      <c r="B11" s="2"/>
      <c r="C11" s="2"/>
      <c r="D11" s="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4"/>
    </row>
    <row r="12" spans="1:16" ht="15" customHeight="1" x14ac:dyDescent="0.35">
      <c r="A12" s="5"/>
      <c r="B12" s="97" t="s">
        <v>154</v>
      </c>
      <c r="C12" s="97" t="s">
        <v>155</v>
      </c>
      <c r="D12" s="95" t="s">
        <v>5</v>
      </c>
      <c r="E12" s="95" t="s">
        <v>6</v>
      </c>
      <c r="F12" s="95" t="s">
        <v>7</v>
      </c>
      <c r="G12" s="100" t="s">
        <v>8</v>
      </c>
      <c r="H12" s="101"/>
      <c r="I12" s="102"/>
      <c r="J12" s="95" t="s">
        <v>9</v>
      </c>
      <c r="K12" s="95" t="s">
        <v>10</v>
      </c>
      <c r="L12" s="95" t="s">
        <v>11</v>
      </c>
      <c r="M12" s="95" t="s">
        <v>12</v>
      </c>
      <c r="N12" s="95" t="s">
        <v>13</v>
      </c>
      <c r="O12" s="95" t="s">
        <v>14</v>
      </c>
      <c r="P12" s="95" t="s">
        <v>15</v>
      </c>
    </row>
    <row r="13" spans="1:16" ht="29.15" customHeight="1" x14ac:dyDescent="0.35">
      <c r="A13" s="5"/>
      <c r="B13" s="96"/>
      <c r="C13" s="96"/>
      <c r="D13" s="96"/>
      <c r="E13" s="96"/>
      <c r="F13" s="96"/>
      <c r="G13" s="26" t="s">
        <v>16</v>
      </c>
      <c r="H13" s="26" t="s">
        <v>17</v>
      </c>
      <c r="I13" s="26" t="s">
        <v>18</v>
      </c>
      <c r="J13" s="96"/>
      <c r="K13" s="96"/>
      <c r="L13" s="96"/>
      <c r="M13" s="96"/>
      <c r="N13" s="96"/>
      <c r="O13" s="96"/>
      <c r="P13" s="98"/>
    </row>
    <row r="14" spans="1:16" s="22" customFormat="1" ht="15" customHeight="1" x14ac:dyDescent="0.35">
      <c r="A14" s="21"/>
      <c r="B14" s="25">
        <v>1</v>
      </c>
      <c r="C14" s="25">
        <v>2</v>
      </c>
      <c r="D14" s="25">
        <v>3</v>
      </c>
      <c r="E14" s="25">
        <v>4</v>
      </c>
      <c r="F14" s="25">
        <v>5</v>
      </c>
      <c r="G14" s="25">
        <v>6</v>
      </c>
      <c r="H14" s="25">
        <v>7</v>
      </c>
      <c r="I14" s="25">
        <v>8</v>
      </c>
      <c r="J14" s="25">
        <v>9</v>
      </c>
      <c r="K14" s="25">
        <v>10</v>
      </c>
      <c r="L14" s="25">
        <v>11</v>
      </c>
      <c r="M14" s="25">
        <v>12</v>
      </c>
      <c r="N14" s="25">
        <v>13</v>
      </c>
      <c r="O14" s="25">
        <v>14</v>
      </c>
      <c r="P14" s="25">
        <v>15</v>
      </c>
    </row>
    <row r="15" spans="1:16" ht="15" customHeight="1" x14ac:dyDescent="0.35">
      <c r="A15" s="6"/>
      <c r="B15" s="7">
        <v>1</v>
      </c>
      <c r="C15" s="7">
        <v>1</v>
      </c>
      <c r="D15" s="8" t="s">
        <v>19</v>
      </c>
      <c r="E15" s="9">
        <v>41053</v>
      </c>
      <c r="F15" s="10">
        <v>45839</v>
      </c>
      <c r="G15" s="11">
        <f t="shared" ref="G15:G144" si="0">DATEDIF(E15,F15,"y")</f>
        <v>13</v>
      </c>
      <c r="H15" s="11">
        <f t="shared" ref="H15:H144" si="1">DATEDIF(E15,F15,"ym")</f>
        <v>1</v>
      </c>
      <c r="I15" s="11">
        <f t="shared" ref="I15:I144" si="2">E15-DATE(YEAR(E15),MONTH(E15),1)</f>
        <v>23</v>
      </c>
      <c r="J15" s="12" t="str">
        <f>IF(AND(G15&gt;=15,H15&gt;=0),"100",IF(AND(G15=14,H15&lt;=11),"80",IF(AND(G15=13,H15&lt;=11),"60",IF(AND(G15=12,H15&lt;=11),"40",IF(AND(G15=11,H15&lt;=11),"20",)))))</f>
        <v>60</v>
      </c>
      <c r="K15" s="13" t="s">
        <v>20</v>
      </c>
      <c r="L15" s="14" t="s">
        <v>21</v>
      </c>
      <c r="M15" s="11" t="str">
        <f>IF(L15="Wilayah Domisili 1","50",IF(L15="Wilayah Domisili 2","25",IF(L15="Wilayah Domisili 3","5",)))</f>
        <v>50</v>
      </c>
      <c r="N15" s="20">
        <f>J15+M15</f>
        <v>110</v>
      </c>
      <c r="O15" s="54">
        <f>RANK(N15,$N$15:$N$144,0)+COUNTIF($N$15:N15,N15)-1</f>
        <v>19</v>
      </c>
      <c r="P15" s="55" t="str">
        <f>IF(AND(O15&gt;=1, O15&lt;=64), "Masuk 64 Besar", "Tidak Masuk 64 Besar")</f>
        <v>Masuk 64 Besar</v>
      </c>
    </row>
    <row r="16" spans="1:16" ht="15" customHeight="1" x14ac:dyDescent="0.35">
      <c r="A16" s="6"/>
      <c r="B16" s="7">
        <v>2</v>
      </c>
      <c r="C16" s="7">
        <v>2</v>
      </c>
      <c r="D16" s="8" t="s">
        <v>22</v>
      </c>
      <c r="E16" s="9">
        <v>41019</v>
      </c>
      <c r="F16" s="10">
        <v>45839</v>
      </c>
      <c r="G16" s="11">
        <f t="shared" si="0"/>
        <v>13</v>
      </c>
      <c r="H16" s="11">
        <f t="shared" si="1"/>
        <v>2</v>
      </c>
      <c r="I16" s="11">
        <f t="shared" si="2"/>
        <v>19</v>
      </c>
      <c r="J16" s="12" t="str">
        <f t="shared" ref="J16:J79" si="3">IF(AND(G16&gt;=15,H16&gt;=0),"100",IF(AND(G16=14,H16&lt;=11),"80",IF(AND(G16=13,H16&lt;=11),"60",IF(AND(G16=12,H16&lt;=11),"40",IF(AND(G16=11,H16&lt;=11),"20",)))))</f>
        <v>60</v>
      </c>
      <c r="K16" s="13" t="s">
        <v>20</v>
      </c>
      <c r="L16" s="14" t="s">
        <v>23</v>
      </c>
      <c r="M16" s="11" t="str">
        <f t="shared" ref="M16:M79" si="4">IF(L16="Wilayah Domisili 1","50",IF(L16="Wilayah Domisili 2","25",IF(L16="Wilayah Domisili 3","5",)))</f>
        <v>25</v>
      </c>
      <c r="N16" s="20">
        <f t="shared" ref="N16:N144" si="5">J16+M16</f>
        <v>85</v>
      </c>
      <c r="O16" s="54">
        <f>RANK(N16,$N$15:$N$144,0)+COUNTIF($N$15:N16,N16)-1</f>
        <v>60</v>
      </c>
      <c r="P16" s="55" t="str">
        <f t="shared" ref="P16:P79" si="6">IF(AND(O16&gt;=1, O16&lt;=64), "Masuk 64 Besar", "Tidak Masuk 64 Besar")</f>
        <v>Masuk 64 Besar</v>
      </c>
    </row>
    <row r="17" spans="1:16" ht="15" customHeight="1" x14ac:dyDescent="0.35">
      <c r="A17" s="6"/>
      <c r="B17" s="7">
        <v>3</v>
      </c>
      <c r="C17" s="7">
        <v>3</v>
      </c>
      <c r="D17" s="8" t="s">
        <v>24</v>
      </c>
      <c r="E17" s="9">
        <v>40411</v>
      </c>
      <c r="F17" s="10">
        <v>45839</v>
      </c>
      <c r="G17" s="11">
        <f t="shared" si="0"/>
        <v>14</v>
      </c>
      <c r="H17" s="11">
        <f t="shared" si="1"/>
        <v>10</v>
      </c>
      <c r="I17" s="11">
        <f t="shared" si="2"/>
        <v>20</v>
      </c>
      <c r="J17" s="12" t="str">
        <f t="shared" si="3"/>
        <v>80</v>
      </c>
      <c r="K17" s="13" t="s">
        <v>20</v>
      </c>
      <c r="L17" s="14" t="s">
        <v>21</v>
      </c>
      <c r="M17" s="11" t="str">
        <f t="shared" si="4"/>
        <v>50</v>
      </c>
      <c r="N17" s="11">
        <f t="shared" si="5"/>
        <v>130</v>
      </c>
      <c r="O17" s="54">
        <f>RANK(N17,$N$15:$N$144,0)+COUNTIF($N$15:N17,N17)-1</f>
        <v>7</v>
      </c>
      <c r="P17" s="55" t="str">
        <f t="shared" si="6"/>
        <v>Masuk 64 Besar</v>
      </c>
    </row>
    <row r="18" spans="1:16" ht="15" customHeight="1" x14ac:dyDescent="0.35">
      <c r="A18" s="6"/>
      <c r="B18" s="7">
        <v>4</v>
      </c>
      <c r="C18" s="7">
        <v>4</v>
      </c>
      <c r="D18" s="8" t="s">
        <v>25</v>
      </c>
      <c r="E18" s="9">
        <v>41668</v>
      </c>
      <c r="F18" s="10">
        <v>45839</v>
      </c>
      <c r="G18" s="11">
        <f t="shared" si="0"/>
        <v>11</v>
      </c>
      <c r="H18" s="11">
        <f t="shared" si="1"/>
        <v>5</v>
      </c>
      <c r="I18" s="11">
        <f t="shared" si="2"/>
        <v>28</v>
      </c>
      <c r="J18" s="12" t="str">
        <f t="shared" si="3"/>
        <v>20</v>
      </c>
      <c r="K18" s="13" t="s">
        <v>20</v>
      </c>
      <c r="L18" s="14" t="s">
        <v>21</v>
      </c>
      <c r="M18" s="11" t="str">
        <f t="shared" si="4"/>
        <v>50</v>
      </c>
      <c r="N18" s="11">
        <f t="shared" si="5"/>
        <v>70</v>
      </c>
      <c r="O18" s="54">
        <f>RANK(N18,$N$15:$N$144,0)+COUNTIF($N$15:N18,N18)-1</f>
        <v>73</v>
      </c>
      <c r="P18" s="55" t="str">
        <f t="shared" si="6"/>
        <v>Tidak Masuk 64 Besar</v>
      </c>
    </row>
    <row r="19" spans="1:16" ht="15" customHeight="1" x14ac:dyDescent="0.35">
      <c r="A19" s="6"/>
      <c r="B19" s="7">
        <v>5</v>
      </c>
      <c r="C19" s="7">
        <v>5</v>
      </c>
      <c r="D19" s="8" t="s">
        <v>26</v>
      </c>
      <c r="E19" s="9">
        <v>41588</v>
      </c>
      <c r="F19" s="10">
        <v>45839</v>
      </c>
      <c r="G19" s="11">
        <f t="shared" si="0"/>
        <v>11</v>
      </c>
      <c r="H19" s="11">
        <f t="shared" si="1"/>
        <v>7</v>
      </c>
      <c r="I19" s="11">
        <f t="shared" si="2"/>
        <v>9</v>
      </c>
      <c r="J19" s="12" t="str">
        <f t="shared" si="3"/>
        <v>20</v>
      </c>
      <c r="K19" s="13" t="s">
        <v>20</v>
      </c>
      <c r="L19" s="14" t="s">
        <v>23</v>
      </c>
      <c r="M19" s="11" t="str">
        <f t="shared" si="4"/>
        <v>25</v>
      </c>
      <c r="N19" s="11">
        <f t="shared" si="5"/>
        <v>45</v>
      </c>
      <c r="O19" s="54">
        <f>RANK(N19,$N$15:$N$144,0)+COUNTIF($N$15:N19,N19)-1</f>
        <v>104</v>
      </c>
      <c r="P19" s="55" t="str">
        <f t="shared" si="6"/>
        <v>Tidak Masuk 64 Besar</v>
      </c>
    </row>
    <row r="20" spans="1:16" ht="15" customHeight="1" x14ac:dyDescent="0.35">
      <c r="A20" s="6"/>
      <c r="B20" s="7">
        <v>6</v>
      </c>
      <c r="C20" s="7">
        <v>6</v>
      </c>
      <c r="D20" s="8" t="s">
        <v>27</v>
      </c>
      <c r="E20" s="9">
        <v>41153</v>
      </c>
      <c r="F20" s="10">
        <v>45839</v>
      </c>
      <c r="G20" s="11">
        <f t="shared" si="0"/>
        <v>12</v>
      </c>
      <c r="H20" s="11">
        <f t="shared" si="1"/>
        <v>10</v>
      </c>
      <c r="I20" s="11">
        <f t="shared" si="2"/>
        <v>0</v>
      </c>
      <c r="J20" s="12" t="str">
        <f t="shared" si="3"/>
        <v>40</v>
      </c>
      <c r="K20" s="13" t="s">
        <v>20</v>
      </c>
      <c r="L20" s="14" t="s">
        <v>21</v>
      </c>
      <c r="M20" s="11" t="str">
        <f t="shared" si="4"/>
        <v>50</v>
      </c>
      <c r="N20" s="11">
        <f t="shared" si="5"/>
        <v>90</v>
      </c>
      <c r="O20" s="54">
        <f>RANK(N20,$N$15:$N$144,0)+COUNTIF($N$15:N20,N20)-1</f>
        <v>47</v>
      </c>
      <c r="P20" s="55" t="str">
        <f t="shared" si="6"/>
        <v>Masuk 64 Besar</v>
      </c>
    </row>
    <row r="21" spans="1:16" ht="15" customHeight="1" x14ac:dyDescent="0.35">
      <c r="A21" s="6"/>
      <c r="B21" s="7">
        <v>7</v>
      </c>
      <c r="C21" s="7">
        <v>7</v>
      </c>
      <c r="D21" s="8" t="s">
        <v>29</v>
      </c>
      <c r="E21" s="9">
        <v>41052</v>
      </c>
      <c r="F21" s="10">
        <v>45839</v>
      </c>
      <c r="G21" s="11">
        <f t="shared" si="0"/>
        <v>13</v>
      </c>
      <c r="H21" s="11">
        <f t="shared" si="1"/>
        <v>1</v>
      </c>
      <c r="I21" s="11">
        <f t="shared" si="2"/>
        <v>22</v>
      </c>
      <c r="J21" s="12" t="str">
        <f t="shared" si="3"/>
        <v>60</v>
      </c>
      <c r="K21" s="13" t="s">
        <v>20</v>
      </c>
      <c r="L21" s="14" t="s">
        <v>28</v>
      </c>
      <c r="M21" s="11" t="str">
        <f t="shared" si="4"/>
        <v>5</v>
      </c>
      <c r="N21" s="11">
        <f t="shared" si="5"/>
        <v>65</v>
      </c>
      <c r="O21" s="54">
        <f>RANK(N21,$N$15:$N$144,0)+COUNTIF($N$15:N21,N21)-1</f>
        <v>87</v>
      </c>
      <c r="P21" s="55" t="str">
        <f t="shared" si="6"/>
        <v>Tidak Masuk 64 Besar</v>
      </c>
    </row>
    <row r="22" spans="1:16" ht="15" customHeight="1" x14ac:dyDescent="0.35">
      <c r="A22" s="6"/>
      <c r="B22" s="7">
        <v>8</v>
      </c>
      <c r="C22" s="7">
        <v>8</v>
      </c>
      <c r="D22" s="8" t="s">
        <v>30</v>
      </c>
      <c r="E22" s="9">
        <v>40822</v>
      </c>
      <c r="F22" s="10">
        <v>45839</v>
      </c>
      <c r="G22" s="11">
        <f t="shared" si="0"/>
        <v>13</v>
      </c>
      <c r="H22" s="11">
        <f t="shared" si="1"/>
        <v>8</v>
      </c>
      <c r="I22" s="11">
        <f t="shared" si="2"/>
        <v>5</v>
      </c>
      <c r="J22" s="12" t="str">
        <f t="shared" si="3"/>
        <v>60</v>
      </c>
      <c r="K22" s="13" t="s">
        <v>20</v>
      </c>
      <c r="L22" s="14" t="s">
        <v>21</v>
      </c>
      <c r="M22" s="11" t="str">
        <f t="shared" si="4"/>
        <v>50</v>
      </c>
      <c r="N22" s="11">
        <f t="shared" si="5"/>
        <v>110</v>
      </c>
      <c r="O22" s="54">
        <f>RANK(N22,$N$15:$N$144,0)+COUNTIF($N$15:N22,N22)-1</f>
        <v>20</v>
      </c>
      <c r="P22" s="55" t="str">
        <f t="shared" si="6"/>
        <v>Masuk 64 Besar</v>
      </c>
    </row>
    <row r="23" spans="1:16" ht="15" customHeight="1" x14ac:dyDescent="0.35">
      <c r="A23" s="6"/>
      <c r="B23" s="7">
        <v>9</v>
      </c>
      <c r="C23" s="7">
        <v>9</v>
      </c>
      <c r="D23" s="8" t="s">
        <v>31</v>
      </c>
      <c r="E23" s="9">
        <v>41136</v>
      </c>
      <c r="F23" s="10">
        <v>45839</v>
      </c>
      <c r="G23" s="11">
        <f t="shared" si="0"/>
        <v>12</v>
      </c>
      <c r="H23" s="11">
        <f t="shared" si="1"/>
        <v>10</v>
      </c>
      <c r="I23" s="11">
        <f t="shared" si="2"/>
        <v>14</v>
      </c>
      <c r="J23" s="12" t="str">
        <f t="shared" si="3"/>
        <v>40</v>
      </c>
      <c r="K23" s="13" t="s">
        <v>20</v>
      </c>
      <c r="L23" s="14" t="s">
        <v>21</v>
      </c>
      <c r="M23" s="11" t="str">
        <f t="shared" si="4"/>
        <v>50</v>
      </c>
      <c r="N23" s="11">
        <f t="shared" si="5"/>
        <v>90</v>
      </c>
      <c r="O23" s="54">
        <f>RANK(N23,$N$15:$N$144,0)+COUNTIF($N$15:N23,N23)-1</f>
        <v>48</v>
      </c>
      <c r="P23" s="55" t="str">
        <f t="shared" si="6"/>
        <v>Masuk 64 Besar</v>
      </c>
    </row>
    <row r="24" spans="1:16" ht="15" customHeight="1" x14ac:dyDescent="0.35">
      <c r="A24" s="6"/>
      <c r="B24" s="7">
        <v>10</v>
      </c>
      <c r="C24" s="7">
        <v>10</v>
      </c>
      <c r="D24" s="8" t="s">
        <v>32</v>
      </c>
      <c r="E24" s="9">
        <v>41422</v>
      </c>
      <c r="F24" s="10">
        <v>45839</v>
      </c>
      <c r="G24" s="11">
        <f t="shared" si="0"/>
        <v>12</v>
      </c>
      <c r="H24" s="11">
        <f t="shared" si="1"/>
        <v>1</v>
      </c>
      <c r="I24" s="11">
        <f t="shared" si="2"/>
        <v>27</v>
      </c>
      <c r="J24" s="12" t="str">
        <f t="shared" si="3"/>
        <v>40</v>
      </c>
      <c r="K24" s="13" t="s">
        <v>20</v>
      </c>
      <c r="L24" s="14" t="s">
        <v>23</v>
      </c>
      <c r="M24" s="11" t="str">
        <f t="shared" si="4"/>
        <v>25</v>
      </c>
      <c r="N24" s="11">
        <f t="shared" si="5"/>
        <v>65</v>
      </c>
      <c r="O24" s="54">
        <f>RANK(N24,$N$15:$N$144,0)+COUNTIF($N$15:N24,N24)-1</f>
        <v>88</v>
      </c>
      <c r="P24" s="55" t="str">
        <f t="shared" si="6"/>
        <v>Tidak Masuk 64 Besar</v>
      </c>
    </row>
    <row r="25" spans="1:16" ht="15" customHeight="1" x14ac:dyDescent="0.35">
      <c r="A25" s="6"/>
      <c r="B25" s="7">
        <v>11</v>
      </c>
      <c r="C25" s="7">
        <v>11</v>
      </c>
      <c r="D25" s="8" t="s">
        <v>33</v>
      </c>
      <c r="E25" s="9">
        <v>41743</v>
      </c>
      <c r="F25" s="10">
        <v>45839</v>
      </c>
      <c r="G25" s="11">
        <f t="shared" si="0"/>
        <v>11</v>
      </c>
      <c r="H25" s="11">
        <f t="shared" si="1"/>
        <v>2</v>
      </c>
      <c r="I25" s="11">
        <f t="shared" si="2"/>
        <v>13</v>
      </c>
      <c r="J25" s="12" t="str">
        <f t="shared" si="3"/>
        <v>20</v>
      </c>
      <c r="K25" s="13" t="s">
        <v>20</v>
      </c>
      <c r="L25" s="14" t="s">
        <v>21</v>
      </c>
      <c r="M25" s="11" t="str">
        <f t="shared" si="4"/>
        <v>50</v>
      </c>
      <c r="N25" s="11">
        <f t="shared" si="5"/>
        <v>70</v>
      </c>
      <c r="O25" s="54">
        <f>RANK(N25,$N$15:$N$144,0)+COUNTIF($N$15:N25,N25)-1</f>
        <v>74</v>
      </c>
      <c r="P25" s="55" t="str">
        <f t="shared" si="6"/>
        <v>Tidak Masuk 64 Besar</v>
      </c>
    </row>
    <row r="26" spans="1:16" ht="15" customHeight="1" x14ac:dyDescent="0.35">
      <c r="A26" s="6"/>
      <c r="B26" s="7">
        <v>12</v>
      </c>
      <c r="C26" s="7">
        <v>12</v>
      </c>
      <c r="D26" s="8" t="s">
        <v>34</v>
      </c>
      <c r="E26" s="9">
        <v>41198</v>
      </c>
      <c r="F26" s="10">
        <v>45839</v>
      </c>
      <c r="G26" s="11">
        <f t="shared" si="0"/>
        <v>12</v>
      </c>
      <c r="H26" s="11">
        <f t="shared" si="1"/>
        <v>8</v>
      </c>
      <c r="I26" s="11">
        <f t="shared" si="2"/>
        <v>15</v>
      </c>
      <c r="J26" s="12" t="str">
        <f t="shared" si="3"/>
        <v>40</v>
      </c>
      <c r="K26" s="13" t="s">
        <v>20</v>
      </c>
      <c r="L26" s="14" t="s">
        <v>21</v>
      </c>
      <c r="M26" s="11" t="str">
        <f t="shared" si="4"/>
        <v>50</v>
      </c>
      <c r="N26" s="11">
        <f t="shared" si="5"/>
        <v>90</v>
      </c>
      <c r="O26" s="54">
        <f>RANK(N26,$N$15:$N$144,0)+COUNTIF($N$15:N26,N26)-1</f>
        <v>49</v>
      </c>
      <c r="P26" s="55" t="str">
        <f t="shared" si="6"/>
        <v>Masuk 64 Besar</v>
      </c>
    </row>
    <row r="27" spans="1:16" ht="15" customHeight="1" x14ac:dyDescent="0.35">
      <c r="A27" s="6"/>
      <c r="B27" s="7">
        <v>13</v>
      </c>
      <c r="C27" s="7">
        <v>13</v>
      </c>
      <c r="D27" s="8" t="s">
        <v>35</v>
      </c>
      <c r="E27" s="9">
        <v>40486</v>
      </c>
      <c r="F27" s="10">
        <v>45839</v>
      </c>
      <c r="G27" s="11">
        <f t="shared" si="0"/>
        <v>14</v>
      </c>
      <c r="H27" s="11">
        <f t="shared" si="1"/>
        <v>7</v>
      </c>
      <c r="I27" s="11">
        <f t="shared" si="2"/>
        <v>3</v>
      </c>
      <c r="J27" s="12" t="str">
        <f t="shared" si="3"/>
        <v>80</v>
      </c>
      <c r="K27" s="13" t="s">
        <v>20</v>
      </c>
      <c r="L27" s="14" t="s">
        <v>21</v>
      </c>
      <c r="M27" s="11" t="str">
        <f t="shared" si="4"/>
        <v>50</v>
      </c>
      <c r="N27" s="11">
        <f t="shared" si="5"/>
        <v>130</v>
      </c>
      <c r="O27" s="54">
        <f>RANK(N27,$N$15:$N$144,0)+COUNTIF($N$15:N27,N27)-1</f>
        <v>8</v>
      </c>
      <c r="P27" s="55" t="str">
        <f t="shared" si="6"/>
        <v>Masuk 64 Besar</v>
      </c>
    </row>
    <row r="28" spans="1:16" ht="15" customHeight="1" x14ac:dyDescent="0.35">
      <c r="A28" s="6"/>
      <c r="B28" s="7">
        <v>14</v>
      </c>
      <c r="C28" s="7">
        <v>14</v>
      </c>
      <c r="D28" s="8" t="s">
        <v>36</v>
      </c>
      <c r="E28" s="9">
        <v>41312</v>
      </c>
      <c r="F28" s="10">
        <v>45839</v>
      </c>
      <c r="G28" s="11">
        <f t="shared" si="0"/>
        <v>12</v>
      </c>
      <c r="H28" s="11">
        <f t="shared" si="1"/>
        <v>4</v>
      </c>
      <c r="I28" s="11">
        <f t="shared" si="2"/>
        <v>6</v>
      </c>
      <c r="J28" s="12" t="str">
        <f t="shared" si="3"/>
        <v>40</v>
      </c>
      <c r="K28" s="13" t="s">
        <v>20</v>
      </c>
      <c r="L28" s="14" t="s">
        <v>23</v>
      </c>
      <c r="M28" s="11" t="str">
        <f t="shared" si="4"/>
        <v>25</v>
      </c>
      <c r="N28" s="11">
        <f t="shared" si="5"/>
        <v>65</v>
      </c>
      <c r="O28" s="54">
        <f>RANK(N28,$N$15:$N$144,0)+COUNTIF($N$15:N28,N28)-1</f>
        <v>89</v>
      </c>
      <c r="P28" s="55" t="str">
        <f t="shared" si="6"/>
        <v>Tidak Masuk 64 Besar</v>
      </c>
    </row>
    <row r="29" spans="1:16" ht="15" customHeight="1" x14ac:dyDescent="0.35">
      <c r="A29" s="6"/>
      <c r="B29" s="7">
        <v>15</v>
      </c>
      <c r="C29" s="7">
        <v>15</v>
      </c>
      <c r="D29" s="8" t="s">
        <v>37</v>
      </c>
      <c r="E29" s="9">
        <v>41653</v>
      </c>
      <c r="F29" s="10">
        <v>45839</v>
      </c>
      <c r="G29" s="11">
        <f t="shared" si="0"/>
        <v>11</v>
      </c>
      <c r="H29" s="11">
        <f t="shared" si="1"/>
        <v>5</v>
      </c>
      <c r="I29" s="11">
        <f t="shared" si="2"/>
        <v>13</v>
      </c>
      <c r="J29" s="12" t="str">
        <f t="shared" si="3"/>
        <v>20</v>
      </c>
      <c r="K29" s="13" t="s">
        <v>20</v>
      </c>
      <c r="L29" s="14" t="s">
        <v>21</v>
      </c>
      <c r="M29" s="11" t="str">
        <f t="shared" si="4"/>
        <v>50</v>
      </c>
      <c r="N29" s="11">
        <f t="shared" si="5"/>
        <v>70</v>
      </c>
      <c r="O29" s="54">
        <f>RANK(N29,$N$15:$N$144,0)+COUNTIF($N$15:N29,N29)-1</f>
        <v>75</v>
      </c>
      <c r="P29" s="55" t="str">
        <f t="shared" si="6"/>
        <v>Tidak Masuk 64 Besar</v>
      </c>
    </row>
    <row r="30" spans="1:16" ht="15" customHeight="1" x14ac:dyDescent="0.35">
      <c r="A30" s="6"/>
      <c r="B30" s="7">
        <v>16</v>
      </c>
      <c r="C30" s="7">
        <v>16</v>
      </c>
      <c r="D30" s="8" t="s">
        <v>38</v>
      </c>
      <c r="E30" s="9">
        <v>41338</v>
      </c>
      <c r="F30" s="10">
        <v>45839</v>
      </c>
      <c r="G30" s="11">
        <f t="shared" si="0"/>
        <v>12</v>
      </c>
      <c r="H30" s="11">
        <f t="shared" si="1"/>
        <v>3</v>
      </c>
      <c r="I30" s="11">
        <f t="shared" si="2"/>
        <v>4</v>
      </c>
      <c r="J30" s="12" t="str">
        <f t="shared" si="3"/>
        <v>40</v>
      </c>
      <c r="K30" s="13" t="s">
        <v>20</v>
      </c>
      <c r="L30" s="14" t="s">
        <v>28</v>
      </c>
      <c r="M30" s="11" t="str">
        <f t="shared" si="4"/>
        <v>5</v>
      </c>
      <c r="N30" s="11">
        <f t="shared" si="5"/>
        <v>45</v>
      </c>
      <c r="O30" s="54">
        <f>RANK(N30,$N$15:$N$144,0)+COUNTIF($N$15:N30,N30)-1</f>
        <v>105</v>
      </c>
      <c r="P30" s="55" t="str">
        <f t="shared" si="6"/>
        <v>Tidak Masuk 64 Besar</v>
      </c>
    </row>
    <row r="31" spans="1:16" ht="15" customHeight="1" x14ac:dyDescent="0.35">
      <c r="A31" s="6"/>
      <c r="B31" s="7">
        <v>17</v>
      </c>
      <c r="C31" s="7">
        <v>17</v>
      </c>
      <c r="D31" s="8" t="s">
        <v>39</v>
      </c>
      <c r="E31" s="9">
        <v>41754</v>
      </c>
      <c r="F31" s="10">
        <v>45839</v>
      </c>
      <c r="G31" s="11">
        <f t="shared" si="0"/>
        <v>11</v>
      </c>
      <c r="H31" s="11">
        <f t="shared" si="1"/>
        <v>2</v>
      </c>
      <c r="I31" s="11">
        <f t="shared" si="2"/>
        <v>24</v>
      </c>
      <c r="J31" s="12" t="str">
        <f t="shared" si="3"/>
        <v>20</v>
      </c>
      <c r="K31" s="13" t="s">
        <v>20</v>
      </c>
      <c r="L31" s="14" t="s">
        <v>23</v>
      </c>
      <c r="M31" s="11" t="str">
        <f t="shared" si="4"/>
        <v>25</v>
      </c>
      <c r="N31" s="11">
        <f t="shared" si="5"/>
        <v>45</v>
      </c>
      <c r="O31" s="54">
        <f>RANK(N31,$N$15:$N$144,0)+COUNTIF($N$15:N31,N31)-1</f>
        <v>106</v>
      </c>
      <c r="P31" s="55" t="str">
        <f t="shared" si="6"/>
        <v>Tidak Masuk 64 Besar</v>
      </c>
    </row>
    <row r="32" spans="1:16" ht="15" customHeight="1" x14ac:dyDescent="0.35">
      <c r="A32" s="6"/>
      <c r="B32" s="7">
        <v>18</v>
      </c>
      <c r="C32" s="7">
        <v>18</v>
      </c>
      <c r="D32" s="8" t="s">
        <v>40</v>
      </c>
      <c r="E32" s="9">
        <v>41021</v>
      </c>
      <c r="F32" s="10">
        <v>45839</v>
      </c>
      <c r="G32" s="11">
        <f t="shared" si="0"/>
        <v>13</v>
      </c>
      <c r="H32" s="11">
        <f t="shared" si="1"/>
        <v>2</v>
      </c>
      <c r="I32" s="11">
        <f t="shared" si="2"/>
        <v>21</v>
      </c>
      <c r="J32" s="12" t="str">
        <f t="shared" si="3"/>
        <v>60</v>
      </c>
      <c r="K32" s="13" t="s">
        <v>20</v>
      </c>
      <c r="L32" s="14" t="s">
        <v>21</v>
      </c>
      <c r="M32" s="11" t="str">
        <f t="shared" si="4"/>
        <v>50</v>
      </c>
      <c r="N32" s="11">
        <f t="shared" si="5"/>
        <v>110</v>
      </c>
      <c r="O32" s="54">
        <f>RANK(N32,$N$15:$N$144,0)+COUNTIF($N$15:N32,N32)-1</f>
        <v>21</v>
      </c>
      <c r="P32" s="55" t="str">
        <f t="shared" si="6"/>
        <v>Masuk 64 Besar</v>
      </c>
    </row>
    <row r="33" spans="1:16" ht="15" customHeight="1" x14ac:dyDescent="0.35">
      <c r="A33" s="6"/>
      <c r="B33" s="7">
        <v>19</v>
      </c>
      <c r="C33" s="7">
        <v>19</v>
      </c>
      <c r="D33" s="9" t="s">
        <v>41</v>
      </c>
      <c r="E33" s="9">
        <v>40519</v>
      </c>
      <c r="F33" s="10">
        <v>45839</v>
      </c>
      <c r="G33" s="11">
        <f t="shared" si="0"/>
        <v>14</v>
      </c>
      <c r="H33" s="11">
        <f t="shared" si="1"/>
        <v>6</v>
      </c>
      <c r="I33" s="11">
        <f t="shared" si="2"/>
        <v>6</v>
      </c>
      <c r="J33" s="12" t="str">
        <f t="shared" si="3"/>
        <v>80</v>
      </c>
      <c r="K33" s="13" t="s">
        <v>20</v>
      </c>
      <c r="L33" s="14" t="s">
        <v>21</v>
      </c>
      <c r="M33" s="11" t="str">
        <f t="shared" si="4"/>
        <v>50</v>
      </c>
      <c r="N33" s="11">
        <f t="shared" si="5"/>
        <v>130</v>
      </c>
      <c r="O33" s="54">
        <f>RANK(N33,$N$15:$N$144,0)+COUNTIF($N$15:N33,N33)-1</f>
        <v>9</v>
      </c>
      <c r="P33" s="55" t="str">
        <f t="shared" si="6"/>
        <v>Masuk 64 Besar</v>
      </c>
    </row>
    <row r="34" spans="1:16" ht="15" customHeight="1" x14ac:dyDescent="0.35">
      <c r="A34" s="1"/>
      <c r="B34" s="7">
        <v>20</v>
      </c>
      <c r="C34" s="7">
        <v>20</v>
      </c>
      <c r="D34" s="9" t="s">
        <v>42</v>
      </c>
      <c r="E34" s="9">
        <v>41569</v>
      </c>
      <c r="F34" s="10">
        <v>45839</v>
      </c>
      <c r="G34" s="11">
        <f t="shared" si="0"/>
        <v>11</v>
      </c>
      <c r="H34" s="11">
        <f t="shared" si="1"/>
        <v>8</v>
      </c>
      <c r="I34" s="11">
        <f t="shared" si="2"/>
        <v>21</v>
      </c>
      <c r="J34" s="12" t="str">
        <f t="shared" si="3"/>
        <v>20</v>
      </c>
      <c r="K34" s="13" t="s">
        <v>20</v>
      </c>
      <c r="L34" s="14" t="s">
        <v>23</v>
      </c>
      <c r="M34" s="11" t="str">
        <f t="shared" si="4"/>
        <v>25</v>
      </c>
      <c r="N34" s="11">
        <f t="shared" si="5"/>
        <v>45</v>
      </c>
      <c r="O34" s="54">
        <f>RANK(N34,$N$15:$N$144,0)+COUNTIF($N$15:N34,N34)-1</f>
        <v>107</v>
      </c>
      <c r="P34" s="55" t="str">
        <f t="shared" si="6"/>
        <v>Tidak Masuk 64 Besar</v>
      </c>
    </row>
    <row r="35" spans="1:16" ht="15" customHeight="1" x14ac:dyDescent="0.35">
      <c r="A35" s="1"/>
      <c r="B35" s="7">
        <v>21</v>
      </c>
      <c r="C35" s="7">
        <v>21</v>
      </c>
      <c r="D35" s="9" t="s">
        <v>43</v>
      </c>
      <c r="E35" s="9">
        <v>40182</v>
      </c>
      <c r="F35" s="10">
        <v>45839</v>
      </c>
      <c r="G35" s="11">
        <f t="shared" si="0"/>
        <v>15</v>
      </c>
      <c r="H35" s="11">
        <f t="shared" si="1"/>
        <v>5</v>
      </c>
      <c r="I35" s="11">
        <f t="shared" si="2"/>
        <v>3</v>
      </c>
      <c r="J35" s="12" t="str">
        <f t="shared" si="3"/>
        <v>100</v>
      </c>
      <c r="K35" s="13" t="s">
        <v>20</v>
      </c>
      <c r="L35" s="14" t="s">
        <v>28</v>
      </c>
      <c r="M35" s="11" t="str">
        <f t="shared" si="4"/>
        <v>5</v>
      </c>
      <c r="N35" s="11">
        <f t="shared" si="5"/>
        <v>105</v>
      </c>
      <c r="O35" s="54">
        <f>RANK(N35,$N$15:$N$144,0)+COUNTIF($N$15:N35,N35)-1</f>
        <v>30</v>
      </c>
      <c r="P35" s="55" t="str">
        <f t="shared" si="6"/>
        <v>Masuk 64 Besar</v>
      </c>
    </row>
    <row r="36" spans="1:16" ht="15" customHeight="1" x14ac:dyDescent="0.35">
      <c r="A36" s="1"/>
      <c r="B36" s="7">
        <v>22</v>
      </c>
      <c r="C36" s="7">
        <v>22</v>
      </c>
      <c r="D36" s="9" t="s">
        <v>44</v>
      </c>
      <c r="E36" s="9">
        <v>40564</v>
      </c>
      <c r="F36" s="10">
        <v>45839</v>
      </c>
      <c r="G36" s="11">
        <f t="shared" si="0"/>
        <v>14</v>
      </c>
      <c r="H36" s="11">
        <f t="shared" si="1"/>
        <v>5</v>
      </c>
      <c r="I36" s="11">
        <f t="shared" si="2"/>
        <v>20</v>
      </c>
      <c r="J36" s="12" t="str">
        <f t="shared" si="3"/>
        <v>80</v>
      </c>
      <c r="K36" s="13" t="s">
        <v>20</v>
      </c>
      <c r="L36" s="14" t="s">
        <v>23</v>
      </c>
      <c r="M36" s="11" t="str">
        <f t="shared" si="4"/>
        <v>25</v>
      </c>
      <c r="N36" s="11">
        <f t="shared" si="5"/>
        <v>105</v>
      </c>
      <c r="O36" s="54">
        <f>RANK(N36,$N$15:$N$144,0)+COUNTIF($N$15:N36,N36)-1</f>
        <v>31</v>
      </c>
      <c r="P36" s="55" t="str">
        <f t="shared" si="6"/>
        <v>Masuk 64 Besar</v>
      </c>
    </row>
    <row r="37" spans="1:16" ht="15" customHeight="1" x14ac:dyDescent="0.35">
      <c r="A37" s="1"/>
      <c r="B37" s="7">
        <v>23</v>
      </c>
      <c r="C37" s="7">
        <v>23</v>
      </c>
      <c r="D37" s="9" t="s">
        <v>45</v>
      </c>
      <c r="E37" s="9">
        <v>40336</v>
      </c>
      <c r="F37" s="10">
        <v>45839</v>
      </c>
      <c r="G37" s="11">
        <f t="shared" si="0"/>
        <v>15</v>
      </c>
      <c r="H37" s="11">
        <f t="shared" si="1"/>
        <v>0</v>
      </c>
      <c r="I37" s="11">
        <f t="shared" si="2"/>
        <v>6</v>
      </c>
      <c r="J37" s="12" t="str">
        <f t="shared" si="3"/>
        <v>100</v>
      </c>
      <c r="K37" s="13" t="s">
        <v>20</v>
      </c>
      <c r="L37" s="14" t="s">
        <v>28</v>
      </c>
      <c r="M37" s="11" t="str">
        <f t="shared" si="4"/>
        <v>5</v>
      </c>
      <c r="N37" s="11">
        <f t="shared" si="5"/>
        <v>105</v>
      </c>
      <c r="O37" s="54">
        <f>RANK(N37,$N$15:$N$144,0)+COUNTIF($N$15:N37,N37)-1</f>
        <v>32</v>
      </c>
      <c r="P37" s="55" t="str">
        <f t="shared" si="6"/>
        <v>Masuk 64 Besar</v>
      </c>
    </row>
    <row r="38" spans="1:16" ht="15" customHeight="1" x14ac:dyDescent="0.35">
      <c r="A38" s="1"/>
      <c r="B38" s="7">
        <v>24</v>
      </c>
      <c r="C38" s="7">
        <v>24</v>
      </c>
      <c r="D38" s="9" t="s">
        <v>46</v>
      </c>
      <c r="E38" s="9">
        <v>41160</v>
      </c>
      <c r="F38" s="10">
        <v>45839</v>
      </c>
      <c r="G38" s="11">
        <f t="shared" si="0"/>
        <v>12</v>
      </c>
      <c r="H38" s="11">
        <f t="shared" si="1"/>
        <v>9</v>
      </c>
      <c r="I38" s="11">
        <f t="shared" si="2"/>
        <v>7</v>
      </c>
      <c r="J38" s="12" t="str">
        <f t="shared" si="3"/>
        <v>40</v>
      </c>
      <c r="K38" s="13" t="s">
        <v>20</v>
      </c>
      <c r="L38" s="14" t="s">
        <v>28</v>
      </c>
      <c r="M38" s="11" t="str">
        <f t="shared" si="4"/>
        <v>5</v>
      </c>
      <c r="N38" s="11">
        <f t="shared" si="5"/>
        <v>45</v>
      </c>
      <c r="O38" s="54">
        <f>RANK(N38,$N$15:$N$144,0)+COUNTIF($N$15:N38,N38)-1</f>
        <v>108</v>
      </c>
      <c r="P38" s="55" t="str">
        <f t="shared" si="6"/>
        <v>Tidak Masuk 64 Besar</v>
      </c>
    </row>
    <row r="39" spans="1:16" ht="15" customHeight="1" x14ac:dyDescent="0.35">
      <c r="A39" s="1"/>
      <c r="B39" s="7">
        <v>25</v>
      </c>
      <c r="C39" s="7">
        <v>25</v>
      </c>
      <c r="D39" s="9" t="s">
        <v>47</v>
      </c>
      <c r="E39" s="9">
        <v>41494</v>
      </c>
      <c r="F39" s="10">
        <v>45839</v>
      </c>
      <c r="G39" s="11">
        <f t="shared" si="0"/>
        <v>11</v>
      </c>
      <c r="H39" s="11">
        <f t="shared" si="1"/>
        <v>10</v>
      </c>
      <c r="I39" s="11">
        <f t="shared" si="2"/>
        <v>7</v>
      </c>
      <c r="J39" s="12" t="str">
        <f t="shared" si="3"/>
        <v>20</v>
      </c>
      <c r="K39" s="13" t="s">
        <v>20</v>
      </c>
      <c r="L39" s="14" t="s">
        <v>23</v>
      </c>
      <c r="M39" s="11" t="str">
        <f t="shared" si="4"/>
        <v>25</v>
      </c>
      <c r="N39" s="11">
        <f t="shared" si="5"/>
        <v>45</v>
      </c>
      <c r="O39" s="54">
        <f>RANK(N39,$N$15:$N$144,0)+COUNTIF($N$15:N39,N39)-1</f>
        <v>109</v>
      </c>
      <c r="P39" s="55" t="str">
        <f t="shared" si="6"/>
        <v>Tidak Masuk 64 Besar</v>
      </c>
    </row>
    <row r="40" spans="1:16" ht="15" customHeight="1" x14ac:dyDescent="0.35">
      <c r="A40" s="1"/>
      <c r="B40" s="7">
        <v>26</v>
      </c>
      <c r="C40" s="7">
        <v>26</v>
      </c>
      <c r="D40" s="9" t="s">
        <v>48</v>
      </c>
      <c r="E40" s="9">
        <v>41282</v>
      </c>
      <c r="F40" s="10">
        <v>45839</v>
      </c>
      <c r="G40" s="11">
        <f t="shared" si="0"/>
        <v>12</v>
      </c>
      <c r="H40" s="11">
        <f t="shared" si="1"/>
        <v>5</v>
      </c>
      <c r="I40" s="11">
        <f t="shared" si="2"/>
        <v>7</v>
      </c>
      <c r="J40" s="12" t="str">
        <f t="shared" si="3"/>
        <v>40</v>
      </c>
      <c r="K40" s="13" t="s">
        <v>20</v>
      </c>
      <c r="L40" s="14" t="s">
        <v>21</v>
      </c>
      <c r="M40" s="11" t="str">
        <f t="shared" si="4"/>
        <v>50</v>
      </c>
      <c r="N40" s="11">
        <f t="shared" si="5"/>
        <v>90</v>
      </c>
      <c r="O40" s="54">
        <f>RANK(N40,$N$15:$N$144,0)+COUNTIF($N$15:N40,N40)-1</f>
        <v>50</v>
      </c>
      <c r="P40" s="55" t="str">
        <f t="shared" si="6"/>
        <v>Masuk 64 Besar</v>
      </c>
    </row>
    <row r="41" spans="1:16" ht="15" customHeight="1" x14ac:dyDescent="0.35">
      <c r="A41" s="1"/>
      <c r="B41" s="7">
        <v>27</v>
      </c>
      <c r="C41" s="7">
        <v>27</v>
      </c>
      <c r="D41" s="9" t="s">
        <v>49</v>
      </c>
      <c r="E41" s="9">
        <v>41109</v>
      </c>
      <c r="F41" s="10">
        <v>45839</v>
      </c>
      <c r="G41" s="11">
        <f t="shared" si="0"/>
        <v>12</v>
      </c>
      <c r="H41" s="11">
        <f t="shared" si="1"/>
        <v>11</v>
      </c>
      <c r="I41" s="11">
        <f t="shared" si="2"/>
        <v>18</v>
      </c>
      <c r="J41" s="12" t="str">
        <f t="shared" si="3"/>
        <v>40</v>
      </c>
      <c r="K41" s="13" t="s">
        <v>20</v>
      </c>
      <c r="L41" s="14" t="s">
        <v>21</v>
      </c>
      <c r="M41" s="11" t="str">
        <f t="shared" si="4"/>
        <v>50</v>
      </c>
      <c r="N41" s="11">
        <f t="shared" si="5"/>
        <v>90</v>
      </c>
      <c r="O41" s="54">
        <f>RANK(N41,$N$15:$N$144,0)+COUNTIF($N$15:N41,N41)-1</f>
        <v>51</v>
      </c>
      <c r="P41" s="55" t="str">
        <f t="shared" si="6"/>
        <v>Masuk 64 Besar</v>
      </c>
    </row>
    <row r="42" spans="1:16" ht="15" customHeight="1" x14ac:dyDescent="0.35">
      <c r="A42" s="1"/>
      <c r="B42" s="7">
        <v>28</v>
      </c>
      <c r="C42" s="7">
        <v>28</v>
      </c>
      <c r="D42" s="9" t="s">
        <v>50</v>
      </c>
      <c r="E42" s="9">
        <v>41704</v>
      </c>
      <c r="F42" s="10">
        <v>45839</v>
      </c>
      <c r="G42" s="11">
        <f t="shared" si="0"/>
        <v>11</v>
      </c>
      <c r="H42" s="11">
        <f t="shared" si="1"/>
        <v>3</v>
      </c>
      <c r="I42" s="11">
        <f t="shared" si="2"/>
        <v>5</v>
      </c>
      <c r="J42" s="12" t="str">
        <f t="shared" si="3"/>
        <v>20</v>
      </c>
      <c r="K42" s="13" t="s">
        <v>20</v>
      </c>
      <c r="L42" s="14" t="s">
        <v>21</v>
      </c>
      <c r="M42" s="11" t="str">
        <f t="shared" si="4"/>
        <v>50</v>
      </c>
      <c r="N42" s="11">
        <f t="shared" si="5"/>
        <v>70</v>
      </c>
      <c r="O42" s="54">
        <f>RANK(N42,$N$15:$N$144,0)+COUNTIF($N$15:N42,N42)-1</f>
        <v>76</v>
      </c>
      <c r="P42" s="55" t="str">
        <f t="shared" si="6"/>
        <v>Tidak Masuk 64 Besar</v>
      </c>
    </row>
    <row r="43" spans="1:16" ht="15" customHeight="1" x14ac:dyDescent="0.35">
      <c r="A43" s="1"/>
      <c r="B43" s="7">
        <v>29</v>
      </c>
      <c r="C43" s="7">
        <v>29</v>
      </c>
      <c r="D43" s="9" t="s">
        <v>51</v>
      </c>
      <c r="E43" s="9">
        <v>41642</v>
      </c>
      <c r="F43" s="10">
        <v>45839</v>
      </c>
      <c r="G43" s="11">
        <f t="shared" si="0"/>
        <v>11</v>
      </c>
      <c r="H43" s="11">
        <f t="shared" si="1"/>
        <v>5</v>
      </c>
      <c r="I43" s="11">
        <f t="shared" si="2"/>
        <v>2</v>
      </c>
      <c r="J43" s="12" t="str">
        <f t="shared" si="3"/>
        <v>20</v>
      </c>
      <c r="K43" s="13" t="s">
        <v>20</v>
      </c>
      <c r="L43" s="14" t="s">
        <v>21</v>
      </c>
      <c r="M43" s="11" t="str">
        <f t="shared" si="4"/>
        <v>50</v>
      </c>
      <c r="N43" s="11">
        <f t="shared" si="5"/>
        <v>70</v>
      </c>
      <c r="O43" s="54">
        <f>RANK(N43,$N$15:$N$144,0)+COUNTIF($N$15:N43,N43)-1</f>
        <v>77</v>
      </c>
      <c r="P43" s="55" t="str">
        <f t="shared" si="6"/>
        <v>Tidak Masuk 64 Besar</v>
      </c>
    </row>
    <row r="44" spans="1:16" ht="15" customHeight="1" x14ac:dyDescent="0.35">
      <c r="A44" s="1"/>
      <c r="B44" s="7">
        <v>30</v>
      </c>
      <c r="C44" s="7">
        <v>30</v>
      </c>
      <c r="D44" s="9" t="s">
        <v>52</v>
      </c>
      <c r="E44" s="9">
        <v>41150</v>
      </c>
      <c r="F44" s="10">
        <v>45839</v>
      </c>
      <c r="G44" s="11">
        <f t="shared" si="0"/>
        <v>12</v>
      </c>
      <c r="H44" s="11">
        <f t="shared" si="1"/>
        <v>10</v>
      </c>
      <c r="I44" s="11">
        <f t="shared" si="2"/>
        <v>28</v>
      </c>
      <c r="J44" s="12" t="str">
        <f t="shared" si="3"/>
        <v>40</v>
      </c>
      <c r="K44" s="13" t="s">
        <v>20</v>
      </c>
      <c r="L44" s="14" t="s">
        <v>21</v>
      </c>
      <c r="M44" s="11" t="str">
        <f t="shared" si="4"/>
        <v>50</v>
      </c>
      <c r="N44" s="11">
        <f t="shared" si="5"/>
        <v>90</v>
      </c>
      <c r="O44" s="54">
        <f>RANK(N44,$N$15:$N$144,0)+COUNTIF($N$15:N44,N44)-1</f>
        <v>52</v>
      </c>
      <c r="P44" s="55" t="str">
        <f t="shared" si="6"/>
        <v>Masuk 64 Besar</v>
      </c>
    </row>
    <row r="45" spans="1:16" ht="15" customHeight="1" x14ac:dyDescent="0.35">
      <c r="A45" s="1"/>
      <c r="B45" s="7">
        <v>31</v>
      </c>
      <c r="C45" s="7">
        <v>31</v>
      </c>
      <c r="D45" s="9" t="s">
        <v>53</v>
      </c>
      <c r="E45" s="9">
        <v>40426</v>
      </c>
      <c r="F45" s="10">
        <v>45839</v>
      </c>
      <c r="G45" s="11">
        <f t="shared" si="0"/>
        <v>14</v>
      </c>
      <c r="H45" s="11">
        <f t="shared" si="1"/>
        <v>9</v>
      </c>
      <c r="I45" s="11">
        <f t="shared" si="2"/>
        <v>4</v>
      </c>
      <c r="J45" s="12" t="str">
        <f t="shared" si="3"/>
        <v>80</v>
      </c>
      <c r="K45" s="13" t="s">
        <v>20</v>
      </c>
      <c r="L45" s="14" t="s">
        <v>23</v>
      </c>
      <c r="M45" s="11" t="str">
        <f t="shared" si="4"/>
        <v>25</v>
      </c>
      <c r="N45" s="11">
        <f t="shared" si="5"/>
        <v>105</v>
      </c>
      <c r="O45" s="54">
        <f>RANK(N45,$N$15:$N$144,0)+COUNTIF($N$15:N45,N45)-1</f>
        <v>33</v>
      </c>
      <c r="P45" s="55" t="str">
        <f t="shared" si="6"/>
        <v>Masuk 64 Besar</v>
      </c>
    </row>
    <row r="46" spans="1:16" ht="15" customHeight="1" x14ac:dyDescent="0.35">
      <c r="A46" s="1"/>
      <c r="B46" s="7">
        <v>32</v>
      </c>
      <c r="C46" s="7">
        <v>32</v>
      </c>
      <c r="D46" s="9" t="s">
        <v>54</v>
      </c>
      <c r="E46" s="9">
        <v>41185</v>
      </c>
      <c r="F46" s="10">
        <v>45839</v>
      </c>
      <c r="G46" s="11">
        <f t="shared" si="0"/>
        <v>12</v>
      </c>
      <c r="H46" s="11">
        <f t="shared" si="1"/>
        <v>8</v>
      </c>
      <c r="I46" s="11">
        <f t="shared" si="2"/>
        <v>2</v>
      </c>
      <c r="J46" s="12" t="str">
        <f t="shared" si="3"/>
        <v>40</v>
      </c>
      <c r="K46" s="13" t="s">
        <v>20</v>
      </c>
      <c r="L46" s="14" t="s">
        <v>28</v>
      </c>
      <c r="M46" s="11" t="str">
        <f t="shared" si="4"/>
        <v>5</v>
      </c>
      <c r="N46" s="11">
        <f t="shared" si="5"/>
        <v>45</v>
      </c>
      <c r="O46" s="54">
        <f>RANK(N46,$N$15:$N$144,0)+COUNTIF($N$15:N46,N46)-1</f>
        <v>110</v>
      </c>
      <c r="P46" s="55" t="str">
        <f t="shared" si="6"/>
        <v>Tidak Masuk 64 Besar</v>
      </c>
    </row>
    <row r="47" spans="1:16" ht="15" customHeight="1" x14ac:dyDescent="0.35">
      <c r="A47" s="1"/>
      <c r="B47" s="7">
        <v>33</v>
      </c>
      <c r="C47" s="7">
        <v>33</v>
      </c>
      <c r="D47" s="9" t="s">
        <v>55</v>
      </c>
      <c r="E47" s="9">
        <v>41249</v>
      </c>
      <c r="F47" s="10">
        <v>45839</v>
      </c>
      <c r="G47" s="11">
        <f t="shared" si="0"/>
        <v>12</v>
      </c>
      <c r="H47" s="11">
        <f t="shared" si="1"/>
        <v>6</v>
      </c>
      <c r="I47" s="11">
        <f t="shared" si="2"/>
        <v>5</v>
      </c>
      <c r="J47" s="12" t="str">
        <f t="shared" si="3"/>
        <v>40</v>
      </c>
      <c r="K47" s="13" t="s">
        <v>20</v>
      </c>
      <c r="L47" s="14" t="s">
        <v>21</v>
      </c>
      <c r="M47" s="11" t="str">
        <f t="shared" si="4"/>
        <v>50</v>
      </c>
      <c r="N47" s="11">
        <f t="shared" si="5"/>
        <v>90</v>
      </c>
      <c r="O47" s="54">
        <f>RANK(N47,$N$15:$N$144,0)+COUNTIF($N$15:N47,N47)-1</f>
        <v>53</v>
      </c>
      <c r="P47" s="55" t="str">
        <f t="shared" si="6"/>
        <v>Masuk 64 Besar</v>
      </c>
    </row>
    <row r="48" spans="1:16" ht="15" customHeight="1" x14ac:dyDescent="0.35">
      <c r="A48" s="1"/>
      <c r="B48" s="7">
        <v>34</v>
      </c>
      <c r="C48" s="7">
        <v>34</v>
      </c>
      <c r="D48" s="9" t="s">
        <v>56</v>
      </c>
      <c r="E48" s="9">
        <v>40774</v>
      </c>
      <c r="F48" s="10">
        <v>45839</v>
      </c>
      <c r="G48" s="11">
        <f t="shared" si="0"/>
        <v>13</v>
      </c>
      <c r="H48" s="11">
        <f t="shared" si="1"/>
        <v>10</v>
      </c>
      <c r="I48" s="11">
        <f t="shared" si="2"/>
        <v>18</v>
      </c>
      <c r="J48" s="12" t="str">
        <f t="shared" si="3"/>
        <v>60</v>
      </c>
      <c r="K48" s="13" t="s">
        <v>20</v>
      </c>
      <c r="L48" s="14" t="s">
        <v>23</v>
      </c>
      <c r="M48" s="11" t="str">
        <f t="shared" si="4"/>
        <v>25</v>
      </c>
      <c r="N48" s="11">
        <f t="shared" si="5"/>
        <v>85</v>
      </c>
      <c r="O48" s="54">
        <f>RANK(N48,$N$15:$N$144,0)+COUNTIF($N$15:N48,N48)-1</f>
        <v>61</v>
      </c>
      <c r="P48" s="55" t="str">
        <f t="shared" si="6"/>
        <v>Masuk 64 Besar</v>
      </c>
    </row>
    <row r="49" spans="1:16" ht="15" customHeight="1" x14ac:dyDescent="0.35">
      <c r="A49" s="1"/>
      <c r="B49" s="7">
        <v>35</v>
      </c>
      <c r="C49" s="7">
        <v>35</v>
      </c>
      <c r="D49" s="9" t="s">
        <v>57</v>
      </c>
      <c r="E49" s="9">
        <v>40300</v>
      </c>
      <c r="F49" s="10">
        <v>45839</v>
      </c>
      <c r="G49" s="11">
        <f t="shared" si="0"/>
        <v>15</v>
      </c>
      <c r="H49" s="11">
        <f t="shared" si="1"/>
        <v>1</v>
      </c>
      <c r="I49" s="11">
        <f t="shared" si="2"/>
        <v>1</v>
      </c>
      <c r="J49" s="12" t="str">
        <f t="shared" si="3"/>
        <v>100</v>
      </c>
      <c r="K49" s="13" t="s">
        <v>20</v>
      </c>
      <c r="L49" s="14" t="s">
        <v>21</v>
      </c>
      <c r="M49" s="11" t="str">
        <f t="shared" si="4"/>
        <v>50</v>
      </c>
      <c r="N49" s="11">
        <f t="shared" si="5"/>
        <v>150</v>
      </c>
      <c r="O49" s="54">
        <f>RANK(N49,$N$15:$N$144,0)+COUNTIF($N$15:N49,N49)-1</f>
        <v>1</v>
      </c>
      <c r="P49" s="55" t="str">
        <f t="shared" si="6"/>
        <v>Masuk 64 Besar</v>
      </c>
    </row>
    <row r="50" spans="1:16" ht="15" customHeight="1" x14ac:dyDescent="0.35">
      <c r="A50" s="1"/>
      <c r="B50" s="7">
        <v>36</v>
      </c>
      <c r="C50" s="7">
        <v>36</v>
      </c>
      <c r="D50" s="9" t="s">
        <v>58</v>
      </c>
      <c r="E50" s="9">
        <v>40718</v>
      </c>
      <c r="F50" s="10">
        <v>45839</v>
      </c>
      <c r="G50" s="11">
        <f t="shared" si="0"/>
        <v>14</v>
      </c>
      <c r="H50" s="11">
        <f t="shared" si="1"/>
        <v>0</v>
      </c>
      <c r="I50" s="11">
        <f t="shared" si="2"/>
        <v>23</v>
      </c>
      <c r="J50" s="12" t="str">
        <f t="shared" si="3"/>
        <v>80</v>
      </c>
      <c r="K50" s="13" t="s">
        <v>20</v>
      </c>
      <c r="L50" s="14" t="s">
        <v>23</v>
      </c>
      <c r="M50" s="11" t="str">
        <f t="shared" si="4"/>
        <v>25</v>
      </c>
      <c r="N50" s="11">
        <f t="shared" si="5"/>
        <v>105</v>
      </c>
      <c r="O50" s="54">
        <f>RANK(N50,$N$15:$N$144,0)+COUNTIF($N$15:N50,N50)-1</f>
        <v>34</v>
      </c>
      <c r="P50" s="55" t="str">
        <f t="shared" si="6"/>
        <v>Masuk 64 Besar</v>
      </c>
    </row>
    <row r="51" spans="1:16" ht="15" customHeight="1" x14ac:dyDescent="0.35">
      <c r="A51" s="1"/>
      <c r="B51" s="7">
        <v>37</v>
      </c>
      <c r="C51" s="7">
        <v>37</v>
      </c>
      <c r="D51" s="9" t="s">
        <v>59</v>
      </c>
      <c r="E51" s="9">
        <v>41734</v>
      </c>
      <c r="F51" s="10">
        <v>45839</v>
      </c>
      <c r="G51" s="11">
        <f t="shared" si="0"/>
        <v>11</v>
      </c>
      <c r="H51" s="11">
        <f t="shared" si="1"/>
        <v>2</v>
      </c>
      <c r="I51" s="11">
        <f t="shared" si="2"/>
        <v>4</v>
      </c>
      <c r="J51" s="12" t="str">
        <f t="shared" si="3"/>
        <v>20</v>
      </c>
      <c r="K51" s="13" t="s">
        <v>20</v>
      </c>
      <c r="L51" s="14" t="s">
        <v>21</v>
      </c>
      <c r="M51" s="11" t="str">
        <f t="shared" si="4"/>
        <v>50</v>
      </c>
      <c r="N51" s="11">
        <f t="shared" si="5"/>
        <v>70</v>
      </c>
      <c r="O51" s="54">
        <f>RANK(N51,$N$15:$N$144,0)+COUNTIF($N$15:N51,N51)-1</f>
        <v>78</v>
      </c>
      <c r="P51" s="55" t="str">
        <f t="shared" si="6"/>
        <v>Tidak Masuk 64 Besar</v>
      </c>
    </row>
    <row r="52" spans="1:16" ht="15" customHeight="1" x14ac:dyDescent="0.35">
      <c r="A52" s="1"/>
      <c r="B52" s="7">
        <v>38</v>
      </c>
      <c r="C52" s="7">
        <v>38</v>
      </c>
      <c r="D52" s="9" t="s">
        <v>60</v>
      </c>
      <c r="E52" s="9">
        <v>40194</v>
      </c>
      <c r="F52" s="10">
        <v>45839</v>
      </c>
      <c r="G52" s="11">
        <f t="shared" si="0"/>
        <v>15</v>
      </c>
      <c r="H52" s="11">
        <f t="shared" si="1"/>
        <v>5</v>
      </c>
      <c r="I52" s="11">
        <f t="shared" si="2"/>
        <v>15</v>
      </c>
      <c r="J52" s="12" t="str">
        <f t="shared" si="3"/>
        <v>100</v>
      </c>
      <c r="K52" s="13" t="s">
        <v>20</v>
      </c>
      <c r="L52" s="14" t="s">
        <v>21</v>
      </c>
      <c r="M52" s="11" t="str">
        <f t="shared" si="4"/>
        <v>50</v>
      </c>
      <c r="N52" s="11">
        <f t="shared" si="5"/>
        <v>150</v>
      </c>
      <c r="O52" s="54">
        <f>RANK(N52,$N$15:$N$144,0)+COUNTIF($N$15:N52,N52)-1</f>
        <v>2</v>
      </c>
      <c r="P52" s="55" t="str">
        <f t="shared" si="6"/>
        <v>Masuk 64 Besar</v>
      </c>
    </row>
    <row r="53" spans="1:16" ht="15" customHeight="1" x14ac:dyDescent="0.35">
      <c r="A53" s="1"/>
      <c r="B53" s="7">
        <v>39</v>
      </c>
      <c r="C53" s="7">
        <v>39</v>
      </c>
      <c r="D53" s="9" t="s">
        <v>61</v>
      </c>
      <c r="E53" s="9">
        <v>41227</v>
      </c>
      <c r="F53" s="10">
        <v>45839</v>
      </c>
      <c r="G53" s="11">
        <f t="shared" si="0"/>
        <v>12</v>
      </c>
      <c r="H53" s="11">
        <f t="shared" si="1"/>
        <v>7</v>
      </c>
      <c r="I53" s="11">
        <f t="shared" si="2"/>
        <v>13</v>
      </c>
      <c r="J53" s="12" t="str">
        <f t="shared" si="3"/>
        <v>40</v>
      </c>
      <c r="K53" s="13" t="s">
        <v>20</v>
      </c>
      <c r="L53" s="14" t="s">
        <v>23</v>
      </c>
      <c r="M53" s="11" t="str">
        <f t="shared" si="4"/>
        <v>25</v>
      </c>
      <c r="N53" s="11">
        <f t="shared" si="5"/>
        <v>65</v>
      </c>
      <c r="O53" s="54">
        <f>RANK(N53,$N$15:$N$144,0)+COUNTIF($N$15:N53,N53)-1</f>
        <v>90</v>
      </c>
      <c r="P53" s="55" t="str">
        <f t="shared" si="6"/>
        <v>Tidak Masuk 64 Besar</v>
      </c>
    </row>
    <row r="54" spans="1:16" ht="15" customHeight="1" x14ac:dyDescent="0.35">
      <c r="A54" s="1"/>
      <c r="B54" s="7">
        <v>40</v>
      </c>
      <c r="C54" s="7">
        <v>40</v>
      </c>
      <c r="D54" s="9" t="s">
        <v>62</v>
      </c>
      <c r="E54" s="9">
        <v>40695</v>
      </c>
      <c r="F54" s="10">
        <v>45839</v>
      </c>
      <c r="G54" s="11">
        <f t="shared" si="0"/>
        <v>14</v>
      </c>
      <c r="H54" s="11">
        <f t="shared" si="1"/>
        <v>1</v>
      </c>
      <c r="I54" s="11">
        <f t="shared" si="2"/>
        <v>0</v>
      </c>
      <c r="J54" s="12" t="str">
        <f t="shared" si="3"/>
        <v>80</v>
      </c>
      <c r="K54" s="13" t="s">
        <v>20</v>
      </c>
      <c r="L54" s="14" t="s">
        <v>23</v>
      </c>
      <c r="M54" s="11" t="str">
        <f t="shared" si="4"/>
        <v>25</v>
      </c>
      <c r="N54" s="11">
        <f t="shared" si="5"/>
        <v>105</v>
      </c>
      <c r="O54" s="54">
        <f>RANK(N54,$N$15:$N$144,0)+COUNTIF($N$15:N54,N54)-1</f>
        <v>35</v>
      </c>
      <c r="P54" s="55" t="str">
        <f t="shared" si="6"/>
        <v>Masuk 64 Besar</v>
      </c>
    </row>
    <row r="55" spans="1:16" ht="15" customHeight="1" x14ac:dyDescent="0.35">
      <c r="A55" s="1"/>
      <c r="B55" s="7">
        <v>41</v>
      </c>
      <c r="C55" s="7">
        <v>41</v>
      </c>
      <c r="D55" s="9" t="s">
        <v>63</v>
      </c>
      <c r="E55" s="9">
        <v>40460</v>
      </c>
      <c r="F55" s="10">
        <v>45839</v>
      </c>
      <c r="G55" s="11">
        <f t="shared" si="0"/>
        <v>14</v>
      </c>
      <c r="H55" s="11">
        <f t="shared" si="1"/>
        <v>8</v>
      </c>
      <c r="I55" s="11">
        <f t="shared" si="2"/>
        <v>8</v>
      </c>
      <c r="J55" s="12" t="str">
        <f t="shared" si="3"/>
        <v>80</v>
      </c>
      <c r="K55" s="13" t="s">
        <v>20</v>
      </c>
      <c r="L55" s="14" t="s">
        <v>21</v>
      </c>
      <c r="M55" s="11" t="str">
        <f t="shared" si="4"/>
        <v>50</v>
      </c>
      <c r="N55" s="11">
        <f t="shared" si="5"/>
        <v>130</v>
      </c>
      <c r="O55" s="54">
        <f>RANK(N55,$N$15:$N$144,0)+COUNTIF($N$15:N55,N55)-1</f>
        <v>10</v>
      </c>
      <c r="P55" s="55" t="str">
        <f t="shared" si="6"/>
        <v>Masuk 64 Besar</v>
      </c>
    </row>
    <row r="56" spans="1:16" ht="15" customHeight="1" x14ac:dyDescent="0.35">
      <c r="A56" s="1"/>
      <c r="B56" s="7">
        <v>42</v>
      </c>
      <c r="C56" s="7">
        <v>42</v>
      </c>
      <c r="D56" s="9" t="s">
        <v>64</v>
      </c>
      <c r="E56" s="9">
        <v>41274</v>
      </c>
      <c r="F56" s="10">
        <v>45839</v>
      </c>
      <c r="G56" s="11">
        <f t="shared" si="0"/>
        <v>12</v>
      </c>
      <c r="H56" s="11">
        <f t="shared" si="1"/>
        <v>6</v>
      </c>
      <c r="I56" s="11">
        <f t="shared" si="2"/>
        <v>30</v>
      </c>
      <c r="J56" s="12" t="str">
        <f t="shared" si="3"/>
        <v>40</v>
      </c>
      <c r="K56" s="13" t="s">
        <v>20</v>
      </c>
      <c r="L56" s="14" t="s">
        <v>23</v>
      </c>
      <c r="M56" s="11" t="str">
        <f t="shared" si="4"/>
        <v>25</v>
      </c>
      <c r="N56" s="11">
        <f t="shared" si="5"/>
        <v>65</v>
      </c>
      <c r="O56" s="54">
        <f>RANK(N56,$N$15:$N$144,0)+COUNTIF($N$15:N56,N56)-1</f>
        <v>91</v>
      </c>
      <c r="P56" s="55" t="str">
        <f t="shared" si="6"/>
        <v>Tidak Masuk 64 Besar</v>
      </c>
    </row>
    <row r="57" spans="1:16" ht="15" customHeight="1" x14ac:dyDescent="0.35">
      <c r="A57" s="1"/>
      <c r="B57" s="7">
        <v>43</v>
      </c>
      <c r="C57" s="7">
        <v>43</v>
      </c>
      <c r="D57" s="9" t="s">
        <v>65</v>
      </c>
      <c r="E57" s="9">
        <v>41517</v>
      </c>
      <c r="F57" s="10">
        <v>45839</v>
      </c>
      <c r="G57" s="11">
        <f t="shared" si="0"/>
        <v>11</v>
      </c>
      <c r="H57" s="11">
        <f t="shared" si="1"/>
        <v>10</v>
      </c>
      <c r="I57" s="11">
        <f t="shared" si="2"/>
        <v>30</v>
      </c>
      <c r="J57" s="12" t="str">
        <f t="shared" si="3"/>
        <v>20</v>
      </c>
      <c r="K57" s="13" t="s">
        <v>20</v>
      </c>
      <c r="L57" s="14" t="s">
        <v>23</v>
      </c>
      <c r="M57" s="11" t="str">
        <f t="shared" si="4"/>
        <v>25</v>
      </c>
      <c r="N57" s="11">
        <f t="shared" si="5"/>
        <v>45</v>
      </c>
      <c r="O57" s="54">
        <f>RANK(N57,$N$15:$N$144,0)+COUNTIF($N$15:N57,N57)-1</f>
        <v>111</v>
      </c>
      <c r="P57" s="55" t="str">
        <f t="shared" si="6"/>
        <v>Tidak Masuk 64 Besar</v>
      </c>
    </row>
    <row r="58" spans="1:16" ht="15" customHeight="1" x14ac:dyDescent="0.35">
      <c r="A58" s="1"/>
      <c r="B58" s="7">
        <v>44</v>
      </c>
      <c r="C58" s="7">
        <v>44</v>
      </c>
      <c r="D58" s="9" t="s">
        <v>66</v>
      </c>
      <c r="E58" s="9">
        <v>40592</v>
      </c>
      <c r="F58" s="10">
        <v>45839</v>
      </c>
      <c r="G58" s="11">
        <f t="shared" si="0"/>
        <v>14</v>
      </c>
      <c r="H58" s="11">
        <f t="shared" si="1"/>
        <v>4</v>
      </c>
      <c r="I58" s="11">
        <f t="shared" si="2"/>
        <v>17</v>
      </c>
      <c r="J58" s="12" t="str">
        <f t="shared" si="3"/>
        <v>80</v>
      </c>
      <c r="K58" s="13" t="s">
        <v>20</v>
      </c>
      <c r="L58" s="14" t="s">
        <v>21</v>
      </c>
      <c r="M58" s="11" t="str">
        <f t="shared" si="4"/>
        <v>50</v>
      </c>
      <c r="N58" s="11">
        <f t="shared" si="5"/>
        <v>130</v>
      </c>
      <c r="O58" s="54">
        <f>RANK(N58,$N$15:$N$144,0)+COUNTIF($N$15:N58,N58)-1</f>
        <v>11</v>
      </c>
      <c r="P58" s="55" t="str">
        <f t="shared" si="6"/>
        <v>Masuk 64 Besar</v>
      </c>
    </row>
    <row r="59" spans="1:16" ht="15" customHeight="1" x14ac:dyDescent="0.35">
      <c r="A59" s="1" t="s">
        <v>67</v>
      </c>
      <c r="B59" s="7">
        <v>45</v>
      </c>
      <c r="C59" s="7">
        <v>45</v>
      </c>
      <c r="D59" s="9" t="s">
        <v>68</v>
      </c>
      <c r="E59" s="9">
        <v>41644</v>
      </c>
      <c r="F59" s="10">
        <v>45839</v>
      </c>
      <c r="G59" s="11">
        <f t="shared" si="0"/>
        <v>11</v>
      </c>
      <c r="H59" s="11">
        <f t="shared" si="1"/>
        <v>5</v>
      </c>
      <c r="I59" s="11">
        <f t="shared" si="2"/>
        <v>4</v>
      </c>
      <c r="J59" s="12" t="str">
        <f t="shared" si="3"/>
        <v>20</v>
      </c>
      <c r="K59" s="13" t="s">
        <v>20</v>
      </c>
      <c r="L59" s="14" t="s">
        <v>21</v>
      </c>
      <c r="M59" s="11" t="str">
        <f t="shared" si="4"/>
        <v>50</v>
      </c>
      <c r="N59" s="11">
        <f t="shared" si="5"/>
        <v>70</v>
      </c>
      <c r="O59" s="54">
        <f>RANK(N59,$N$15:$N$144,0)+COUNTIF($N$15:N59,N59)-1</f>
        <v>79</v>
      </c>
      <c r="P59" s="55" t="str">
        <f t="shared" si="6"/>
        <v>Tidak Masuk 64 Besar</v>
      </c>
    </row>
    <row r="60" spans="1:16" ht="15" customHeight="1" x14ac:dyDescent="0.35">
      <c r="A60" s="1"/>
      <c r="B60" s="7">
        <v>46</v>
      </c>
      <c r="C60" s="7">
        <v>46</v>
      </c>
      <c r="D60" s="9" t="s">
        <v>69</v>
      </c>
      <c r="E60" s="9">
        <v>41174</v>
      </c>
      <c r="F60" s="10">
        <v>45839</v>
      </c>
      <c r="G60" s="11">
        <f t="shared" si="0"/>
        <v>12</v>
      </c>
      <c r="H60" s="11">
        <f t="shared" si="1"/>
        <v>9</v>
      </c>
      <c r="I60" s="11">
        <f t="shared" si="2"/>
        <v>21</v>
      </c>
      <c r="J60" s="12" t="str">
        <f t="shared" si="3"/>
        <v>40</v>
      </c>
      <c r="K60" s="13" t="s">
        <v>20</v>
      </c>
      <c r="L60" s="14" t="s">
        <v>23</v>
      </c>
      <c r="M60" s="11" t="str">
        <f t="shared" si="4"/>
        <v>25</v>
      </c>
      <c r="N60" s="11">
        <f t="shared" si="5"/>
        <v>65</v>
      </c>
      <c r="O60" s="54">
        <f>RANK(N60,$N$15:$N$144,0)+COUNTIF($N$15:N60,N60)-1</f>
        <v>92</v>
      </c>
      <c r="P60" s="55" t="str">
        <f t="shared" si="6"/>
        <v>Tidak Masuk 64 Besar</v>
      </c>
    </row>
    <row r="61" spans="1:16" ht="15" customHeight="1" x14ac:dyDescent="0.35">
      <c r="A61" s="1"/>
      <c r="B61" s="7">
        <v>47</v>
      </c>
      <c r="C61" s="7">
        <v>47</v>
      </c>
      <c r="D61" s="9" t="s">
        <v>70</v>
      </c>
      <c r="E61" s="9">
        <v>40959</v>
      </c>
      <c r="F61" s="10">
        <v>45839</v>
      </c>
      <c r="G61" s="11">
        <f t="shared" si="0"/>
        <v>13</v>
      </c>
      <c r="H61" s="11">
        <f t="shared" si="1"/>
        <v>4</v>
      </c>
      <c r="I61" s="11">
        <f t="shared" si="2"/>
        <v>19</v>
      </c>
      <c r="J61" s="12" t="str">
        <f t="shared" si="3"/>
        <v>60</v>
      </c>
      <c r="K61" s="13" t="s">
        <v>20</v>
      </c>
      <c r="L61" s="14" t="s">
        <v>21</v>
      </c>
      <c r="M61" s="11" t="str">
        <f t="shared" si="4"/>
        <v>50</v>
      </c>
      <c r="N61" s="11">
        <f t="shared" si="5"/>
        <v>110</v>
      </c>
      <c r="O61" s="54">
        <f>RANK(N61,$N$15:$N$144,0)+COUNTIF($N$15:N61,N61)-1</f>
        <v>22</v>
      </c>
      <c r="P61" s="55" t="str">
        <f t="shared" si="6"/>
        <v>Masuk 64 Besar</v>
      </c>
    </row>
    <row r="62" spans="1:16" ht="15" customHeight="1" x14ac:dyDescent="0.35">
      <c r="A62" s="1"/>
      <c r="B62" s="7">
        <v>48</v>
      </c>
      <c r="C62" s="7">
        <v>48</v>
      </c>
      <c r="D62" s="9" t="s">
        <v>71</v>
      </c>
      <c r="E62" s="9">
        <v>40492</v>
      </c>
      <c r="F62" s="10">
        <v>45839</v>
      </c>
      <c r="G62" s="11">
        <f t="shared" si="0"/>
        <v>14</v>
      </c>
      <c r="H62" s="11">
        <f t="shared" si="1"/>
        <v>7</v>
      </c>
      <c r="I62" s="11">
        <f t="shared" si="2"/>
        <v>9</v>
      </c>
      <c r="J62" s="12" t="str">
        <f t="shared" si="3"/>
        <v>80</v>
      </c>
      <c r="K62" s="13" t="s">
        <v>20</v>
      </c>
      <c r="L62" s="14" t="s">
        <v>21</v>
      </c>
      <c r="M62" s="11" t="str">
        <f t="shared" si="4"/>
        <v>50</v>
      </c>
      <c r="N62" s="11">
        <f t="shared" si="5"/>
        <v>130</v>
      </c>
      <c r="O62" s="54">
        <f>RANK(N62,$N$15:$N$144,0)+COUNTIF($N$15:N62,N62)-1</f>
        <v>12</v>
      </c>
      <c r="P62" s="55" t="str">
        <f t="shared" si="6"/>
        <v>Masuk 64 Besar</v>
      </c>
    </row>
    <row r="63" spans="1:16" ht="15" customHeight="1" x14ac:dyDescent="0.35">
      <c r="A63" s="1"/>
      <c r="B63" s="7">
        <v>49</v>
      </c>
      <c r="C63" s="7">
        <v>49</v>
      </c>
      <c r="D63" s="9" t="s">
        <v>72</v>
      </c>
      <c r="E63" s="9">
        <v>40846</v>
      </c>
      <c r="F63" s="10">
        <v>45839</v>
      </c>
      <c r="G63" s="11">
        <f t="shared" si="0"/>
        <v>13</v>
      </c>
      <c r="H63" s="11">
        <f t="shared" si="1"/>
        <v>8</v>
      </c>
      <c r="I63" s="11">
        <f t="shared" si="2"/>
        <v>29</v>
      </c>
      <c r="J63" s="12" t="str">
        <f t="shared" si="3"/>
        <v>60</v>
      </c>
      <c r="K63" s="13" t="s">
        <v>20</v>
      </c>
      <c r="L63" s="14" t="s">
        <v>23</v>
      </c>
      <c r="M63" s="11" t="str">
        <f t="shared" si="4"/>
        <v>25</v>
      </c>
      <c r="N63" s="11">
        <f t="shared" si="5"/>
        <v>85</v>
      </c>
      <c r="O63" s="54">
        <f>RANK(N63,$N$15:$N$144,0)+COUNTIF($N$15:N63,N63)-1</f>
        <v>62</v>
      </c>
      <c r="P63" s="55" t="str">
        <f t="shared" si="6"/>
        <v>Masuk 64 Besar</v>
      </c>
    </row>
    <row r="64" spans="1:16" ht="15" customHeight="1" x14ac:dyDescent="0.35">
      <c r="A64" s="1"/>
      <c r="B64" s="7">
        <v>50</v>
      </c>
      <c r="C64" s="7">
        <v>50</v>
      </c>
      <c r="D64" s="9" t="s">
        <v>73</v>
      </c>
      <c r="E64" s="9">
        <v>40415</v>
      </c>
      <c r="F64" s="10">
        <v>45839</v>
      </c>
      <c r="G64" s="11">
        <f t="shared" si="0"/>
        <v>14</v>
      </c>
      <c r="H64" s="11">
        <f t="shared" si="1"/>
        <v>10</v>
      </c>
      <c r="I64" s="11">
        <f t="shared" si="2"/>
        <v>24</v>
      </c>
      <c r="J64" s="12" t="str">
        <f t="shared" si="3"/>
        <v>80</v>
      </c>
      <c r="K64" s="13" t="s">
        <v>20</v>
      </c>
      <c r="L64" s="14" t="s">
        <v>23</v>
      </c>
      <c r="M64" s="11" t="str">
        <f t="shared" si="4"/>
        <v>25</v>
      </c>
      <c r="N64" s="11">
        <f t="shared" si="5"/>
        <v>105</v>
      </c>
      <c r="O64" s="54">
        <f>RANK(N64,$N$15:$N$144,0)+COUNTIF($N$15:N64,N64)-1</f>
        <v>36</v>
      </c>
      <c r="P64" s="55" t="str">
        <f t="shared" si="6"/>
        <v>Masuk 64 Besar</v>
      </c>
    </row>
    <row r="65" spans="1:16" ht="15" customHeight="1" x14ac:dyDescent="0.35">
      <c r="A65" s="1"/>
      <c r="B65" s="7">
        <v>51</v>
      </c>
      <c r="C65" s="7">
        <v>51</v>
      </c>
      <c r="D65" s="9" t="s">
        <v>74</v>
      </c>
      <c r="E65" s="9">
        <v>40237</v>
      </c>
      <c r="F65" s="10">
        <v>45839</v>
      </c>
      <c r="G65" s="11">
        <f t="shared" si="0"/>
        <v>15</v>
      </c>
      <c r="H65" s="11">
        <f t="shared" si="1"/>
        <v>4</v>
      </c>
      <c r="I65" s="11">
        <f t="shared" si="2"/>
        <v>27</v>
      </c>
      <c r="J65" s="12" t="str">
        <f t="shared" si="3"/>
        <v>100</v>
      </c>
      <c r="K65" s="13" t="s">
        <v>20</v>
      </c>
      <c r="L65" s="14" t="s">
        <v>21</v>
      </c>
      <c r="M65" s="11" t="str">
        <f t="shared" si="4"/>
        <v>50</v>
      </c>
      <c r="N65" s="11">
        <f t="shared" si="5"/>
        <v>150</v>
      </c>
      <c r="O65" s="54">
        <f>RANK(N65,$N$15:$N$144,0)+COUNTIF($N$15:N65,N65)-1</f>
        <v>3</v>
      </c>
      <c r="P65" s="55" t="str">
        <f t="shared" si="6"/>
        <v>Masuk 64 Besar</v>
      </c>
    </row>
    <row r="66" spans="1:16" ht="15" customHeight="1" x14ac:dyDescent="0.35">
      <c r="A66" s="1"/>
      <c r="B66" s="7">
        <v>52</v>
      </c>
      <c r="C66" s="7">
        <v>52</v>
      </c>
      <c r="D66" s="9" t="s">
        <v>75</v>
      </c>
      <c r="E66" s="9">
        <v>41044</v>
      </c>
      <c r="F66" s="10">
        <v>45839</v>
      </c>
      <c r="G66" s="11">
        <f t="shared" si="0"/>
        <v>13</v>
      </c>
      <c r="H66" s="11">
        <f t="shared" si="1"/>
        <v>1</v>
      </c>
      <c r="I66" s="11">
        <f t="shared" si="2"/>
        <v>14</v>
      </c>
      <c r="J66" s="12" t="str">
        <f t="shared" si="3"/>
        <v>60</v>
      </c>
      <c r="K66" s="13" t="s">
        <v>20</v>
      </c>
      <c r="L66" s="14" t="s">
        <v>23</v>
      </c>
      <c r="M66" s="11" t="str">
        <f t="shared" si="4"/>
        <v>25</v>
      </c>
      <c r="N66" s="11">
        <f t="shared" si="5"/>
        <v>85</v>
      </c>
      <c r="O66" s="54">
        <f>RANK(N66,$N$15:$N$144,0)+COUNTIF($N$15:N66,N66)-1</f>
        <v>63</v>
      </c>
      <c r="P66" s="55" t="str">
        <f t="shared" si="6"/>
        <v>Masuk 64 Besar</v>
      </c>
    </row>
    <row r="67" spans="1:16" ht="15" customHeight="1" x14ac:dyDescent="0.35">
      <c r="A67" s="1"/>
      <c r="B67" s="7">
        <v>53</v>
      </c>
      <c r="C67" s="7">
        <v>53</v>
      </c>
      <c r="D67" s="9" t="s">
        <v>76</v>
      </c>
      <c r="E67" s="9">
        <v>41084</v>
      </c>
      <c r="F67" s="10">
        <v>45839</v>
      </c>
      <c r="G67" s="11">
        <f t="shared" si="0"/>
        <v>13</v>
      </c>
      <c r="H67" s="11">
        <f t="shared" si="1"/>
        <v>0</v>
      </c>
      <c r="I67" s="11">
        <f t="shared" si="2"/>
        <v>23</v>
      </c>
      <c r="J67" s="12" t="str">
        <f t="shared" si="3"/>
        <v>60</v>
      </c>
      <c r="K67" s="13" t="s">
        <v>20</v>
      </c>
      <c r="L67" s="14" t="s">
        <v>23</v>
      </c>
      <c r="M67" s="11" t="str">
        <f t="shared" si="4"/>
        <v>25</v>
      </c>
      <c r="N67" s="11">
        <f t="shared" si="5"/>
        <v>85</v>
      </c>
      <c r="O67" s="54">
        <f>RANK(N67,$N$15:$N$144,0)+COUNTIF($N$15:N67,N67)-1</f>
        <v>64</v>
      </c>
      <c r="P67" s="55" t="str">
        <f t="shared" si="6"/>
        <v>Masuk 64 Besar</v>
      </c>
    </row>
    <row r="68" spans="1:16" ht="15" customHeight="1" x14ac:dyDescent="0.35">
      <c r="A68" s="1"/>
      <c r="B68" s="7">
        <v>54</v>
      </c>
      <c r="C68" s="7">
        <v>54</v>
      </c>
      <c r="D68" s="9" t="s">
        <v>77</v>
      </c>
      <c r="E68" s="9">
        <v>40695</v>
      </c>
      <c r="F68" s="10">
        <v>45839</v>
      </c>
      <c r="G68" s="11">
        <f t="shared" si="0"/>
        <v>14</v>
      </c>
      <c r="H68" s="11">
        <f t="shared" si="1"/>
        <v>1</v>
      </c>
      <c r="I68" s="11">
        <f t="shared" si="2"/>
        <v>0</v>
      </c>
      <c r="J68" s="12" t="str">
        <f t="shared" si="3"/>
        <v>80</v>
      </c>
      <c r="K68" s="13" t="s">
        <v>20</v>
      </c>
      <c r="L68" s="14" t="s">
        <v>21</v>
      </c>
      <c r="M68" s="11" t="str">
        <f t="shared" si="4"/>
        <v>50</v>
      </c>
      <c r="N68" s="11">
        <f t="shared" si="5"/>
        <v>130</v>
      </c>
      <c r="O68" s="54">
        <f>RANK(N68,$N$15:$N$144,0)+COUNTIF($N$15:N68,N68)-1</f>
        <v>13</v>
      </c>
      <c r="P68" s="55" t="str">
        <f t="shared" si="6"/>
        <v>Masuk 64 Besar</v>
      </c>
    </row>
    <row r="69" spans="1:16" ht="15" customHeight="1" x14ac:dyDescent="0.35">
      <c r="A69" s="1"/>
      <c r="B69" s="7">
        <v>55</v>
      </c>
      <c r="C69" s="7">
        <v>55</v>
      </c>
      <c r="D69" s="9" t="s">
        <v>78</v>
      </c>
      <c r="E69" s="9">
        <v>40951</v>
      </c>
      <c r="F69" s="10">
        <v>45839</v>
      </c>
      <c r="G69" s="11">
        <f t="shared" si="0"/>
        <v>13</v>
      </c>
      <c r="H69" s="11">
        <f t="shared" si="1"/>
        <v>4</v>
      </c>
      <c r="I69" s="11">
        <f t="shared" si="2"/>
        <v>11</v>
      </c>
      <c r="J69" s="12" t="str">
        <f t="shared" si="3"/>
        <v>60</v>
      </c>
      <c r="K69" s="13" t="s">
        <v>20</v>
      </c>
      <c r="L69" s="14" t="s">
        <v>23</v>
      </c>
      <c r="M69" s="11" t="str">
        <f t="shared" si="4"/>
        <v>25</v>
      </c>
      <c r="N69" s="11">
        <f t="shared" si="5"/>
        <v>85</v>
      </c>
      <c r="O69" s="54">
        <f>RANK(N69,$N$15:$N$144,0)+COUNTIF($N$15:N69,N69)-1</f>
        <v>65</v>
      </c>
      <c r="P69" s="55" t="str">
        <f t="shared" si="6"/>
        <v>Tidak Masuk 64 Besar</v>
      </c>
    </row>
    <row r="70" spans="1:16" ht="15" customHeight="1" x14ac:dyDescent="0.35">
      <c r="A70" s="1"/>
      <c r="B70" s="7">
        <v>56</v>
      </c>
      <c r="C70" s="7">
        <v>56</v>
      </c>
      <c r="D70" s="9" t="s">
        <v>79</v>
      </c>
      <c r="E70" s="9">
        <v>40764</v>
      </c>
      <c r="F70" s="10">
        <v>45839</v>
      </c>
      <c r="G70" s="11">
        <f t="shared" si="0"/>
        <v>13</v>
      </c>
      <c r="H70" s="11">
        <f t="shared" si="1"/>
        <v>10</v>
      </c>
      <c r="I70" s="11">
        <f t="shared" si="2"/>
        <v>8</v>
      </c>
      <c r="J70" s="12" t="str">
        <f t="shared" si="3"/>
        <v>60</v>
      </c>
      <c r="K70" s="13" t="s">
        <v>20</v>
      </c>
      <c r="L70" s="14" t="s">
        <v>21</v>
      </c>
      <c r="M70" s="11" t="str">
        <f t="shared" si="4"/>
        <v>50</v>
      </c>
      <c r="N70" s="11">
        <f t="shared" si="5"/>
        <v>110</v>
      </c>
      <c r="O70" s="54">
        <f>RANK(N70,$N$15:$N$144,0)+COUNTIF($N$15:N70,N70)-1</f>
        <v>23</v>
      </c>
      <c r="P70" s="55" t="str">
        <f t="shared" si="6"/>
        <v>Masuk 64 Besar</v>
      </c>
    </row>
    <row r="71" spans="1:16" ht="15" customHeight="1" x14ac:dyDescent="0.35">
      <c r="A71" s="1"/>
      <c r="B71" s="7">
        <v>57</v>
      </c>
      <c r="C71" s="7">
        <v>57</v>
      </c>
      <c r="D71" s="9" t="s">
        <v>80</v>
      </c>
      <c r="E71" s="9">
        <v>41401</v>
      </c>
      <c r="F71" s="10">
        <v>45839</v>
      </c>
      <c r="G71" s="11">
        <f t="shared" si="0"/>
        <v>12</v>
      </c>
      <c r="H71" s="11">
        <f t="shared" si="1"/>
        <v>1</v>
      </c>
      <c r="I71" s="11">
        <f t="shared" si="2"/>
        <v>6</v>
      </c>
      <c r="J71" s="12" t="str">
        <f t="shared" si="3"/>
        <v>40</v>
      </c>
      <c r="K71" s="13" t="s">
        <v>20</v>
      </c>
      <c r="L71" s="14" t="s">
        <v>23</v>
      </c>
      <c r="M71" s="11" t="str">
        <f t="shared" si="4"/>
        <v>25</v>
      </c>
      <c r="N71" s="11">
        <f t="shared" si="5"/>
        <v>65</v>
      </c>
      <c r="O71" s="54">
        <f>RANK(N71,$N$15:$N$144,0)+COUNTIF($N$15:N71,N71)-1</f>
        <v>93</v>
      </c>
      <c r="P71" s="55" t="str">
        <f t="shared" si="6"/>
        <v>Tidak Masuk 64 Besar</v>
      </c>
    </row>
    <row r="72" spans="1:16" ht="15" customHeight="1" x14ac:dyDescent="0.35">
      <c r="A72" s="1"/>
      <c r="B72" s="7">
        <v>58</v>
      </c>
      <c r="C72" s="7">
        <v>58</v>
      </c>
      <c r="D72" s="9" t="s">
        <v>81</v>
      </c>
      <c r="E72" s="9">
        <v>40441</v>
      </c>
      <c r="F72" s="10">
        <v>45839</v>
      </c>
      <c r="G72" s="11">
        <f t="shared" si="0"/>
        <v>14</v>
      </c>
      <c r="H72" s="11">
        <f t="shared" si="1"/>
        <v>9</v>
      </c>
      <c r="I72" s="11">
        <f t="shared" si="2"/>
        <v>19</v>
      </c>
      <c r="J72" s="12" t="str">
        <f t="shared" si="3"/>
        <v>80</v>
      </c>
      <c r="K72" s="13" t="s">
        <v>20</v>
      </c>
      <c r="L72" s="14" t="s">
        <v>23</v>
      </c>
      <c r="M72" s="11" t="str">
        <f t="shared" si="4"/>
        <v>25</v>
      </c>
      <c r="N72" s="11">
        <f t="shared" si="5"/>
        <v>105</v>
      </c>
      <c r="O72" s="54">
        <f>RANK(N72,$N$15:$N$144,0)+COUNTIF($N$15:N72,N72)-1</f>
        <v>37</v>
      </c>
      <c r="P72" s="55" t="str">
        <f t="shared" si="6"/>
        <v>Masuk 64 Besar</v>
      </c>
    </row>
    <row r="73" spans="1:16" ht="15" customHeight="1" x14ac:dyDescent="0.35">
      <c r="A73" s="1"/>
      <c r="B73" s="7">
        <v>59</v>
      </c>
      <c r="C73" s="7">
        <v>59</v>
      </c>
      <c r="D73" s="9" t="s">
        <v>82</v>
      </c>
      <c r="E73" s="9">
        <v>41482</v>
      </c>
      <c r="F73" s="10">
        <v>45839</v>
      </c>
      <c r="G73" s="11">
        <f t="shared" si="0"/>
        <v>11</v>
      </c>
      <c r="H73" s="11">
        <f t="shared" si="1"/>
        <v>11</v>
      </c>
      <c r="I73" s="11">
        <f t="shared" si="2"/>
        <v>26</v>
      </c>
      <c r="J73" s="12" t="str">
        <f t="shared" si="3"/>
        <v>20</v>
      </c>
      <c r="K73" s="13" t="s">
        <v>20</v>
      </c>
      <c r="L73" s="14" t="s">
        <v>23</v>
      </c>
      <c r="M73" s="11" t="str">
        <f t="shared" si="4"/>
        <v>25</v>
      </c>
      <c r="N73" s="11">
        <f t="shared" si="5"/>
        <v>45</v>
      </c>
      <c r="O73" s="54">
        <f>RANK(N73,$N$15:$N$144,0)+COUNTIF($N$15:N73,N73)-1</f>
        <v>112</v>
      </c>
      <c r="P73" s="55" t="str">
        <f t="shared" si="6"/>
        <v>Tidak Masuk 64 Besar</v>
      </c>
    </row>
    <row r="74" spans="1:16" ht="15" customHeight="1" x14ac:dyDescent="0.35">
      <c r="A74" s="1"/>
      <c r="B74" s="7">
        <v>60</v>
      </c>
      <c r="C74" s="7">
        <v>60</v>
      </c>
      <c r="D74" s="9" t="s">
        <v>83</v>
      </c>
      <c r="E74" s="9">
        <v>41631</v>
      </c>
      <c r="F74" s="10">
        <v>45839</v>
      </c>
      <c r="G74" s="11">
        <f t="shared" si="0"/>
        <v>11</v>
      </c>
      <c r="H74" s="11">
        <f t="shared" si="1"/>
        <v>6</v>
      </c>
      <c r="I74" s="11">
        <f t="shared" si="2"/>
        <v>22</v>
      </c>
      <c r="J74" s="12" t="str">
        <f t="shared" si="3"/>
        <v>20</v>
      </c>
      <c r="K74" s="13" t="s">
        <v>20</v>
      </c>
      <c r="L74" s="14" t="s">
        <v>23</v>
      </c>
      <c r="M74" s="11" t="str">
        <f t="shared" si="4"/>
        <v>25</v>
      </c>
      <c r="N74" s="11">
        <f t="shared" si="5"/>
        <v>45</v>
      </c>
      <c r="O74" s="54">
        <f>RANK(N74,$N$15:$N$144,0)+COUNTIF($N$15:N74,N74)-1</f>
        <v>113</v>
      </c>
      <c r="P74" s="55" t="str">
        <f t="shared" si="6"/>
        <v>Tidak Masuk 64 Besar</v>
      </c>
    </row>
    <row r="75" spans="1:16" ht="15" customHeight="1" x14ac:dyDescent="0.35">
      <c r="A75" s="1"/>
      <c r="B75" s="7">
        <v>61</v>
      </c>
      <c r="C75" s="7">
        <v>61</v>
      </c>
      <c r="D75" s="9" t="s">
        <v>84</v>
      </c>
      <c r="E75" s="9">
        <v>41093</v>
      </c>
      <c r="F75" s="10">
        <v>45839</v>
      </c>
      <c r="G75" s="11">
        <f t="shared" si="0"/>
        <v>12</v>
      </c>
      <c r="H75" s="11">
        <f t="shared" si="1"/>
        <v>11</v>
      </c>
      <c r="I75" s="11">
        <f t="shared" si="2"/>
        <v>2</v>
      </c>
      <c r="J75" s="12" t="str">
        <f t="shared" si="3"/>
        <v>40</v>
      </c>
      <c r="K75" s="13" t="s">
        <v>20</v>
      </c>
      <c r="L75" s="14" t="s">
        <v>23</v>
      </c>
      <c r="M75" s="11" t="str">
        <f t="shared" si="4"/>
        <v>25</v>
      </c>
      <c r="N75" s="11">
        <f t="shared" si="5"/>
        <v>65</v>
      </c>
      <c r="O75" s="54">
        <f>RANK(N75,$N$15:$N$144,0)+COUNTIF($N$15:N75,N75)-1</f>
        <v>94</v>
      </c>
      <c r="P75" s="55" t="str">
        <f t="shared" si="6"/>
        <v>Tidak Masuk 64 Besar</v>
      </c>
    </row>
    <row r="76" spans="1:16" ht="15" customHeight="1" x14ac:dyDescent="0.35">
      <c r="A76" s="1"/>
      <c r="B76" s="7">
        <v>62</v>
      </c>
      <c r="C76" s="7">
        <v>62</v>
      </c>
      <c r="D76" s="9" t="s">
        <v>85</v>
      </c>
      <c r="E76" s="9">
        <v>41487</v>
      </c>
      <c r="F76" s="10">
        <v>45839</v>
      </c>
      <c r="G76" s="11">
        <f t="shared" si="0"/>
        <v>11</v>
      </c>
      <c r="H76" s="11">
        <f t="shared" si="1"/>
        <v>11</v>
      </c>
      <c r="I76" s="11">
        <f t="shared" si="2"/>
        <v>0</v>
      </c>
      <c r="J76" s="12" t="str">
        <f t="shared" si="3"/>
        <v>20</v>
      </c>
      <c r="K76" s="13" t="s">
        <v>20</v>
      </c>
      <c r="L76" s="14" t="s">
        <v>23</v>
      </c>
      <c r="M76" s="11" t="str">
        <f t="shared" si="4"/>
        <v>25</v>
      </c>
      <c r="N76" s="11">
        <f t="shared" si="5"/>
        <v>45</v>
      </c>
      <c r="O76" s="54">
        <f>RANK(N76,$N$15:$N$144,0)+COUNTIF($N$15:N76,N76)-1</f>
        <v>114</v>
      </c>
      <c r="P76" s="55" t="str">
        <f t="shared" si="6"/>
        <v>Tidak Masuk 64 Besar</v>
      </c>
    </row>
    <row r="77" spans="1:16" ht="15" customHeight="1" x14ac:dyDescent="0.35">
      <c r="A77" s="1"/>
      <c r="B77" s="7">
        <v>63</v>
      </c>
      <c r="C77" s="7">
        <v>63</v>
      </c>
      <c r="D77" s="9" t="s">
        <v>86</v>
      </c>
      <c r="E77" s="9">
        <v>41251</v>
      </c>
      <c r="F77" s="10">
        <v>45839</v>
      </c>
      <c r="G77" s="11">
        <f t="shared" si="0"/>
        <v>12</v>
      </c>
      <c r="H77" s="11">
        <f t="shared" si="1"/>
        <v>6</v>
      </c>
      <c r="I77" s="11">
        <f t="shared" si="2"/>
        <v>7</v>
      </c>
      <c r="J77" s="12" t="str">
        <f t="shared" si="3"/>
        <v>40</v>
      </c>
      <c r="K77" s="13" t="s">
        <v>20</v>
      </c>
      <c r="L77" s="14" t="s">
        <v>23</v>
      </c>
      <c r="M77" s="11" t="str">
        <f t="shared" si="4"/>
        <v>25</v>
      </c>
      <c r="N77" s="11">
        <f t="shared" si="5"/>
        <v>65</v>
      </c>
      <c r="O77" s="54">
        <f>RANK(N77,$N$15:$N$144,0)+COUNTIF($N$15:N77,N77)-1</f>
        <v>95</v>
      </c>
      <c r="P77" s="55" t="str">
        <f t="shared" si="6"/>
        <v>Tidak Masuk 64 Besar</v>
      </c>
    </row>
    <row r="78" spans="1:16" ht="15" customHeight="1" x14ac:dyDescent="0.35">
      <c r="A78" s="1"/>
      <c r="B78" s="7">
        <v>64</v>
      </c>
      <c r="C78" s="7">
        <v>64</v>
      </c>
      <c r="D78" s="9" t="s">
        <v>87</v>
      </c>
      <c r="E78" s="9">
        <v>41008</v>
      </c>
      <c r="F78" s="10">
        <v>45839</v>
      </c>
      <c r="G78" s="11">
        <f t="shared" si="0"/>
        <v>13</v>
      </c>
      <c r="H78" s="11">
        <f t="shared" si="1"/>
        <v>2</v>
      </c>
      <c r="I78" s="11">
        <f t="shared" si="2"/>
        <v>8</v>
      </c>
      <c r="J78" s="12" t="str">
        <f t="shared" si="3"/>
        <v>60</v>
      </c>
      <c r="K78" s="13" t="s">
        <v>20</v>
      </c>
      <c r="L78" s="14" t="s">
        <v>21</v>
      </c>
      <c r="M78" s="11" t="str">
        <f t="shared" si="4"/>
        <v>50</v>
      </c>
      <c r="N78" s="11">
        <f t="shared" si="5"/>
        <v>110</v>
      </c>
      <c r="O78" s="54">
        <f>RANK(N78,$N$15:$N$144,0)+COUNTIF($N$15:N78,N78)-1</f>
        <v>24</v>
      </c>
      <c r="P78" s="55" t="str">
        <f t="shared" si="6"/>
        <v>Masuk 64 Besar</v>
      </c>
    </row>
    <row r="79" spans="1:16" ht="15" customHeight="1" x14ac:dyDescent="0.35">
      <c r="A79" s="1"/>
      <c r="B79" s="7">
        <v>65</v>
      </c>
      <c r="C79" s="7">
        <v>65</v>
      </c>
      <c r="D79" s="9" t="s">
        <v>88</v>
      </c>
      <c r="E79" s="9">
        <v>41648</v>
      </c>
      <c r="F79" s="10">
        <v>45839</v>
      </c>
      <c r="G79" s="11">
        <f t="shared" si="0"/>
        <v>11</v>
      </c>
      <c r="H79" s="11">
        <f t="shared" si="1"/>
        <v>5</v>
      </c>
      <c r="I79" s="11">
        <f t="shared" si="2"/>
        <v>8</v>
      </c>
      <c r="J79" s="12" t="str">
        <f t="shared" si="3"/>
        <v>20</v>
      </c>
      <c r="K79" s="13" t="s">
        <v>20</v>
      </c>
      <c r="L79" s="14" t="s">
        <v>23</v>
      </c>
      <c r="M79" s="11" t="str">
        <f t="shared" si="4"/>
        <v>25</v>
      </c>
      <c r="N79" s="11">
        <f t="shared" si="5"/>
        <v>45</v>
      </c>
      <c r="O79" s="54">
        <f>RANK(N79,$N$15:$N$144,0)+COUNTIF($N$15:N79,N79)-1</f>
        <v>115</v>
      </c>
      <c r="P79" s="55" t="str">
        <f t="shared" si="6"/>
        <v>Tidak Masuk 64 Besar</v>
      </c>
    </row>
    <row r="80" spans="1:16" ht="15" customHeight="1" x14ac:dyDescent="0.35">
      <c r="A80" s="1"/>
      <c r="B80" s="7">
        <v>66</v>
      </c>
      <c r="C80" s="7">
        <v>66</v>
      </c>
      <c r="D80" s="9" t="s">
        <v>89</v>
      </c>
      <c r="E80" s="9">
        <v>40405</v>
      </c>
      <c r="F80" s="10">
        <v>45839</v>
      </c>
      <c r="G80" s="11">
        <f t="shared" si="0"/>
        <v>14</v>
      </c>
      <c r="H80" s="11">
        <f t="shared" si="1"/>
        <v>10</v>
      </c>
      <c r="I80" s="11">
        <f t="shared" si="2"/>
        <v>14</v>
      </c>
      <c r="J80" s="12" t="str">
        <f t="shared" ref="J80:J143" si="7">IF(AND(G80&gt;=15,H80&gt;=0),"100",IF(AND(G80=14,H80&lt;=11),"80",IF(AND(G80=13,H80&lt;=11),"60",IF(AND(G80=12,H80&lt;=11),"40",IF(AND(G80=11,H80&lt;=11),"20",)))))</f>
        <v>80</v>
      </c>
      <c r="K80" s="13" t="s">
        <v>20</v>
      </c>
      <c r="L80" s="14" t="s">
        <v>21</v>
      </c>
      <c r="M80" s="11" t="str">
        <f t="shared" ref="M80:M143" si="8">IF(L80="Wilayah Domisili 1","50",IF(L80="Wilayah Domisili 2","25",IF(L80="Wilayah Domisili 3","5",)))</f>
        <v>50</v>
      </c>
      <c r="N80" s="11">
        <f t="shared" si="5"/>
        <v>130</v>
      </c>
      <c r="O80" s="54">
        <f>RANK(N80,$N$15:$N$144,0)+COUNTIF($N$15:N80,N80)-1</f>
        <v>14</v>
      </c>
      <c r="P80" s="55" t="str">
        <f t="shared" ref="P80:P143" si="9">IF(AND(O80&gt;=1, O80&lt;=64), "Masuk 64 Besar", "Tidak Masuk 64 Besar")</f>
        <v>Masuk 64 Besar</v>
      </c>
    </row>
    <row r="81" spans="1:16" ht="15" customHeight="1" x14ac:dyDescent="0.35">
      <c r="A81" s="1"/>
      <c r="B81" s="7">
        <v>67</v>
      </c>
      <c r="C81" s="7">
        <v>67</v>
      </c>
      <c r="D81" s="9" t="s">
        <v>90</v>
      </c>
      <c r="E81" s="9">
        <v>40464</v>
      </c>
      <c r="F81" s="10">
        <v>45839</v>
      </c>
      <c r="G81" s="11">
        <f t="shared" si="0"/>
        <v>14</v>
      </c>
      <c r="H81" s="11">
        <f t="shared" si="1"/>
        <v>8</v>
      </c>
      <c r="I81" s="11">
        <f t="shared" si="2"/>
        <v>12</v>
      </c>
      <c r="J81" s="12" t="str">
        <f t="shared" si="7"/>
        <v>80</v>
      </c>
      <c r="K81" s="13" t="s">
        <v>20</v>
      </c>
      <c r="L81" s="14" t="s">
        <v>23</v>
      </c>
      <c r="M81" s="11" t="str">
        <f t="shared" si="8"/>
        <v>25</v>
      </c>
      <c r="N81" s="11">
        <f t="shared" si="5"/>
        <v>105</v>
      </c>
      <c r="O81" s="54">
        <f>RANK(N81,$N$15:$N$144,0)+COUNTIF($N$15:N81,N81)-1</f>
        <v>38</v>
      </c>
      <c r="P81" s="55" t="str">
        <f t="shared" si="9"/>
        <v>Masuk 64 Besar</v>
      </c>
    </row>
    <row r="82" spans="1:16" ht="15" customHeight="1" x14ac:dyDescent="0.35">
      <c r="A82" s="1"/>
      <c r="B82" s="7">
        <v>68</v>
      </c>
      <c r="C82" s="7">
        <v>68</v>
      </c>
      <c r="D82" s="9" t="s">
        <v>91</v>
      </c>
      <c r="E82" s="9">
        <v>41130</v>
      </c>
      <c r="F82" s="10">
        <v>45839</v>
      </c>
      <c r="G82" s="11">
        <f t="shared" si="0"/>
        <v>12</v>
      </c>
      <c r="H82" s="11">
        <f t="shared" si="1"/>
        <v>10</v>
      </c>
      <c r="I82" s="11">
        <f t="shared" si="2"/>
        <v>8</v>
      </c>
      <c r="J82" s="12" t="str">
        <f t="shared" si="7"/>
        <v>40</v>
      </c>
      <c r="K82" s="13" t="s">
        <v>20</v>
      </c>
      <c r="L82" s="14" t="s">
        <v>23</v>
      </c>
      <c r="M82" s="11" t="str">
        <f t="shared" si="8"/>
        <v>25</v>
      </c>
      <c r="N82" s="11">
        <f t="shared" si="5"/>
        <v>65</v>
      </c>
      <c r="O82" s="54">
        <f>RANK(N82,$N$15:$N$144,0)+COUNTIF($N$15:N82,N82)-1</f>
        <v>96</v>
      </c>
      <c r="P82" s="55" t="str">
        <f t="shared" si="9"/>
        <v>Tidak Masuk 64 Besar</v>
      </c>
    </row>
    <row r="83" spans="1:16" ht="15" customHeight="1" x14ac:dyDescent="0.35">
      <c r="A83" s="1"/>
      <c r="B83" s="7">
        <v>69</v>
      </c>
      <c r="C83" s="7">
        <v>69</v>
      </c>
      <c r="D83" s="9" t="s">
        <v>92</v>
      </c>
      <c r="E83" s="9">
        <v>41138</v>
      </c>
      <c r="F83" s="10">
        <v>45839</v>
      </c>
      <c r="G83" s="11">
        <f t="shared" si="0"/>
        <v>12</v>
      </c>
      <c r="H83" s="11">
        <f t="shared" si="1"/>
        <v>10</v>
      </c>
      <c r="I83" s="11">
        <f t="shared" si="2"/>
        <v>16</v>
      </c>
      <c r="J83" s="12" t="str">
        <f t="shared" si="7"/>
        <v>40</v>
      </c>
      <c r="K83" s="13" t="s">
        <v>20</v>
      </c>
      <c r="L83" s="14" t="s">
        <v>23</v>
      </c>
      <c r="M83" s="11" t="str">
        <f t="shared" si="8"/>
        <v>25</v>
      </c>
      <c r="N83" s="11">
        <f t="shared" si="5"/>
        <v>65</v>
      </c>
      <c r="O83" s="54">
        <f>RANK(N83,$N$15:$N$144,0)+COUNTIF($N$15:N83,N83)-1</f>
        <v>97</v>
      </c>
      <c r="P83" s="55" t="str">
        <f t="shared" si="9"/>
        <v>Tidak Masuk 64 Besar</v>
      </c>
    </row>
    <row r="84" spans="1:16" ht="15" customHeight="1" x14ac:dyDescent="0.35">
      <c r="A84" s="1"/>
      <c r="B84" s="7">
        <v>70</v>
      </c>
      <c r="C84" s="7">
        <v>70</v>
      </c>
      <c r="D84" s="9" t="s">
        <v>93</v>
      </c>
      <c r="E84" s="9">
        <v>41507</v>
      </c>
      <c r="F84" s="10">
        <v>45839</v>
      </c>
      <c r="G84" s="11">
        <f t="shared" si="0"/>
        <v>11</v>
      </c>
      <c r="H84" s="11">
        <f t="shared" si="1"/>
        <v>10</v>
      </c>
      <c r="I84" s="11">
        <f t="shared" si="2"/>
        <v>20</v>
      </c>
      <c r="J84" s="12" t="str">
        <f t="shared" si="7"/>
        <v>20</v>
      </c>
      <c r="K84" s="13" t="s">
        <v>20</v>
      </c>
      <c r="L84" s="14" t="s">
        <v>21</v>
      </c>
      <c r="M84" s="11" t="str">
        <f t="shared" si="8"/>
        <v>50</v>
      </c>
      <c r="N84" s="11">
        <f t="shared" si="5"/>
        <v>70</v>
      </c>
      <c r="O84" s="54">
        <f>RANK(N84,$N$15:$N$144,0)+COUNTIF($N$15:N84,N84)-1</f>
        <v>80</v>
      </c>
      <c r="P84" s="55" t="str">
        <f t="shared" si="9"/>
        <v>Tidak Masuk 64 Besar</v>
      </c>
    </row>
    <row r="85" spans="1:16" ht="15" customHeight="1" x14ac:dyDescent="0.35">
      <c r="A85" s="1"/>
      <c r="B85" s="7">
        <v>71</v>
      </c>
      <c r="C85" s="7">
        <v>71</v>
      </c>
      <c r="D85" s="9" t="s">
        <v>94</v>
      </c>
      <c r="E85" s="9">
        <v>41691</v>
      </c>
      <c r="F85" s="10">
        <v>45839</v>
      </c>
      <c r="G85" s="11">
        <f t="shared" si="0"/>
        <v>11</v>
      </c>
      <c r="H85" s="11">
        <f t="shared" si="1"/>
        <v>4</v>
      </c>
      <c r="I85" s="11">
        <f t="shared" si="2"/>
        <v>20</v>
      </c>
      <c r="J85" s="12" t="str">
        <f t="shared" si="7"/>
        <v>20</v>
      </c>
      <c r="K85" s="13" t="s">
        <v>20</v>
      </c>
      <c r="L85" s="14" t="s">
        <v>23</v>
      </c>
      <c r="M85" s="11" t="str">
        <f t="shared" si="8"/>
        <v>25</v>
      </c>
      <c r="N85" s="11">
        <f t="shared" si="5"/>
        <v>45</v>
      </c>
      <c r="O85" s="54">
        <f>RANK(N85,$N$15:$N$144,0)+COUNTIF($N$15:N85,N85)-1</f>
        <v>116</v>
      </c>
      <c r="P85" s="55" t="str">
        <f t="shared" si="9"/>
        <v>Tidak Masuk 64 Besar</v>
      </c>
    </row>
    <row r="86" spans="1:16" ht="15" customHeight="1" x14ac:dyDescent="0.35">
      <c r="A86" s="1"/>
      <c r="B86" s="7">
        <v>72</v>
      </c>
      <c r="C86" s="7">
        <v>72</v>
      </c>
      <c r="D86" s="9" t="s">
        <v>95</v>
      </c>
      <c r="E86" s="9">
        <v>40569</v>
      </c>
      <c r="F86" s="10">
        <v>45839</v>
      </c>
      <c r="G86" s="11">
        <f t="shared" si="0"/>
        <v>14</v>
      </c>
      <c r="H86" s="11">
        <f t="shared" si="1"/>
        <v>5</v>
      </c>
      <c r="I86" s="11">
        <f t="shared" si="2"/>
        <v>25</v>
      </c>
      <c r="J86" s="12" t="str">
        <f t="shared" si="7"/>
        <v>80</v>
      </c>
      <c r="K86" s="13" t="s">
        <v>20</v>
      </c>
      <c r="L86" s="14" t="s">
        <v>23</v>
      </c>
      <c r="M86" s="11" t="str">
        <f t="shared" si="8"/>
        <v>25</v>
      </c>
      <c r="N86" s="11">
        <f t="shared" si="5"/>
        <v>105</v>
      </c>
      <c r="O86" s="54">
        <f>RANK(N86,$N$15:$N$144,0)+COUNTIF($N$15:N86,N86)-1</f>
        <v>39</v>
      </c>
      <c r="P86" s="55" t="str">
        <f t="shared" si="9"/>
        <v>Masuk 64 Besar</v>
      </c>
    </row>
    <row r="87" spans="1:16" ht="15" customHeight="1" x14ac:dyDescent="0.35">
      <c r="A87" s="1"/>
      <c r="B87" s="7">
        <v>73</v>
      </c>
      <c r="C87" s="7">
        <v>73</v>
      </c>
      <c r="D87" s="9" t="s">
        <v>93</v>
      </c>
      <c r="E87" s="9">
        <v>40555</v>
      </c>
      <c r="F87" s="10">
        <v>45839</v>
      </c>
      <c r="G87" s="11">
        <f t="shared" si="0"/>
        <v>14</v>
      </c>
      <c r="H87" s="11">
        <f t="shared" si="1"/>
        <v>5</v>
      </c>
      <c r="I87" s="11">
        <f t="shared" si="2"/>
        <v>11</v>
      </c>
      <c r="J87" s="12" t="str">
        <f t="shared" si="7"/>
        <v>80</v>
      </c>
      <c r="K87" s="13" t="s">
        <v>20</v>
      </c>
      <c r="L87" s="14" t="s">
        <v>23</v>
      </c>
      <c r="M87" s="11" t="str">
        <f t="shared" si="8"/>
        <v>25</v>
      </c>
      <c r="N87" s="11">
        <f t="shared" si="5"/>
        <v>105</v>
      </c>
      <c r="O87" s="54">
        <f>RANK(N87,$N$15:$N$144,0)+COUNTIF($N$15:N87,N87)-1</f>
        <v>40</v>
      </c>
      <c r="P87" s="55" t="str">
        <f t="shared" si="9"/>
        <v>Masuk 64 Besar</v>
      </c>
    </row>
    <row r="88" spans="1:16" ht="15" customHeight="1" x14ac:dyDescent="0.35">
      <c r="A88" s="1"/>
      <c r="B88" s="7">
        <v>74</v>
      </c>
      <c r="C88" s="7">
        <v>74</v>
      </c>
      <c r="D88" s="9" t="s">
        <v>96</v>
      </c>
      <c r="E88" s="9">
        <v>41331</v>
      </c>
      <c r="F88" s="10">
        <v>45839</v>
      </c>
      <c r="G88" s="11">
        <f t="shared" si="0"/>
        <v>12</v>
      </c>
      <c r="H88" s="11">
        <f t="shared" si="1"/>
        <v>4</v>
      </c>
      <c r="I88" s="11">
        <f t="shared" si="2"/>
        <v>25</v>
      </c>
      <c r="J88" s="12" t="str">
        <f t="shared" si="7"/>
        <v>40</v>
      </c>
      <c r="K88" s="13" t="s">
        <v>20</v>
      </c>
      <c r="L88" s="14" t="s">
        <v>21</v>
      </c>
      <c r="M88" s="11" t="str">
        <f t="shared" si="8"/>
        <v>50</v>
      </c>
      <c r="N88" s="11">
        <f t="shared" si="5"/>
        <v>90</v>
      </c>
      <c r="O88" s="54">
        <f>RANK(N88,$N$15:$N$144,0)+COUNTIF($N$15:N88,N88)-1</f>
        <v>54</v>
      </c>
      <c r="P88" s="55" t="str">
        <f t="shared" si="9"/>
        <v>Masuk 64 Besar</v>
      </c>
    </row>
    <row r="89" spans="1:16" ht="15" customHeight="1" x14ac:dyDescent="0.35">
      <c r="A89" s="1"/>
      <c r="B89" s="7">
        <v>75</v>
      </c>
      <c r="C89" s="7">
        <v>75</v>
      </c>
      <c r="D89" s="9" t="s">
        <v>97</v>
      </c>
      <c r="E89" s="9">
        <v>40608</v>
      </c>
      <c r="F89" s="10">
        <v>45839</v>
      </c>
      <c r="G89" s="11">
        <f t="shared" si="0"/>
        <v>14</v>
      </c>
      <c r="H89" s="11">
        <f t="shared" si="1"/>
        <v>3</v>
      </c>
      <c r="I89" s="11">
        <f t="shared" si="2"/>
        <v>5</v>
      </c>
      <c r="J89" s="12" t="str">
        <f t="shared" si="7"/>
        <v>80</v>
      </c>
      <c r="K89" s="13" t="s">
        <v>20</v>
      </c>
      <c r="L89" s="14" t="s">
        <v>23</v>
      </c>
      <c r="M89" s="11" t="str">
        <f t="shared" si="8"/>
        <v>25</v>
      </c>
      <c r="N89" s="11">
        <f t="shared" si="5"/>
        <v>105</v>
      </c>
      <c r="O89" s="54">
        <f>RANK(N89,$N$15:$N$144,0)+COUNTIF($N$15:N89,N89)-1</f>
        <v>41</v>
      </c>
      <c r="P89" s="55" t="str">
        <f t="shared" si="9"/>
        <v>Masuk 64 Besar</v>
      </c>
    </row>
    <row r="90" spans="1:16" ht="15" customHeight="1" x14ac:dyDescent="0.35">
      <c r="A90" s="1"/>
      <c r="B90" s="7">
        <v>76</v>
      </c>
      <c r="C90" s="7">
        <v>76</v>
      </c>
      <c r="D90" s="9" t="s">
        <v>98</v>
      </c>
      <c r="E90" s="9">
        <v>40716</v>
      </c>
      <c r="F90" s="10">
        <v>45839</v>
      </c>
      <c r="G90" s="11">
        <f t="shared" si="0"/>
        <v>14</v>
      </c>
      <c r="H90" s="11">
        <f t="shared" si="1"/>
        <v>0</v>
      </c>
      <c r="I90" s="11">
        <f t="shared" si="2"/>
        <v>21</v>
      </c>
      <c r="J90" s="12" t="str">
        <f t="shared" si="7"/>
        <v>80</v>
      </c>
      <c r="K90" s="13" t="s">
        <v>20</v>
      </c>
      <c r="L90" s="14" t="s">
        <v>23</v>
      </c>
      <c r="M90" s="11" t="str">
        <f t="shared" si="8"/>
        <v>25</v>
      </c>
      <c r="N90" s="11">
        <f t="shared" si="5"/>
        <v>105</v>
      </c>
      <c r="O90" s="54">
        <f>RANK(N90,$N$15:$N$144,0)+COUNTIF($N$15:N90,N90)-1</f>
        <v>42</v>
      </c>
      <c r="P90" s="55" t="str">
        <f t="shared" si="9"/>
        <v>Masuk 64 Besar</v>
      </c>
    </row>
    <row r="91" spans="1:16" ht="15" customHeight="1" x14ac:dyDescent="0.35">
      <c r="A91" s="1"/>
      <c r="B91" s="7">
        <v>77</v>
      </c>
      <c r="C91" s="7">
        <v>77</v>
      </c>
      <c r="D91" s="9" t="s">
        <v>99</v>
      </c>
      <c r="E91" s="9">
        <v>41532</v>
      </c>
      <c r="F91" s="10">
        <v>45839</v>
      </c>
      <c r="G91" s="11">
        <f t="shared" si="0"/>
        <v>11</v>
      </c>
      <c r="H91" s="11">
        <f t="shared" si="1"/>
        <v>9</v>
      </c>
      <c r="I91" s="11">
        <f t="shared" si="2"/>
        <v>14</v>
      </c>
      <c r="J91" s="12" t="str">
        <f t="shared" si="7"/>
        <v>20</v>
      </c>
      <c r="K91" s="13" t="s">
        <v>20</v>
      </c>
      <c r="L91" s="14" t="s">
        <v>21</v>
      </c>
      <c r="M91" s="11" t="str">
        <f t="shared" si="8"/>
        <v>50</v>
      </c>
      <c r="N91" s="11">
        <f t="shared" si="5"/>
        <v>70</v>
      </c>
      <c r="O91" s="54">
        <f>RANK(N91,$N$15:$N$144,0)+COUNTIF($N$15:N91,N91)-1</f>
        <v>81</v>
      </c>
      <c r="P91" s="55" t="str">
        <f t="shared" si="9"/>
        <v>Tidak Masuk 64 Besar</v>
      </c>
    </row>
    <row r="92" spans="1:16" ht="15" customHeight="1" x14ac:dyDescent="0.35">
      <c r="A92" s="1"/>
      <c r="B92" s="7">
        <v>78</v>
      </c>
      <c r="C92" s="7">
        <v>78</v>
      </c>
      <c r="D92" s="9" t="s">
        <v>100</v>
      </c>
      <c r="E92" s="9">
        <v>40643</v>
      </c>
      <c r="F92" s="10">
        <v>45839</v>
      </c>
      <c r="G92" s="11">
        <f t="shared" si="0"/>
        <v>14</v>
      </c>
      <c r="H92" s="11">
        <f t="shared" si="1"/>
        <v>2</v>
      </c>
      <c r="I92" s="11">
        <f t="shared" si="2"/>
        <v>9</v>
      </c>
      <c r="J92" s="12" t="str">
        <f t="shared" si="7"/>
        <v>80</v>
      </c>
      <c r="K92" s="13" t="s">
        <v>20</v>
      </c>
      <c r="L92" s="14" t="s">
        <v>23</v>
      </c>
      <c r="M92" s="11" t="str">
        <f t="shared" si="8"/>
        <v>25</v>
      </c>
      <c r="N92" s="11">
        <f t="shared" si="5"/>
        <v>105</v>
      </c>
      <c r="O92" s="54">
        <f>RANK(N92,$N$15:$N$144,0)+COUNTIF($N$15:N92,N92)-1</f>
        <v>43</v>
      </c>
      <c r="P92" s="55" t="str">
        <f t="shared" si="9"/>
        <v>Masuk 64 Besar</v>
      </c>
    </row>
    <row r="93" spans="1:16" ht="15" customHeight="1" x14ac:dyDescent="0.35">
      <c r="A93" s="1"/>
      <c r="B93" s="7">
        <v>79</v>
      </c>
      <c r="C93" s="7">
        <v>79</v>
      </c>
      <c r="D93" s="9" t="s">
        <v>101</v>
      </c>
      <c r="E93" s="9">
        <v>40987</v>
      </c>
      <c r="F93" s="10">
        <v>45839</v>
      </c>
      <c r="G93" s="11">
        <f t="shared" si="0"/>
        <v>13</v>
      </c>
      <c r="H93" s="11">
        <f t="shared" si="1"/>
        <v>3</v>
      </c>
      <c r="I93" s="11">
        <f t="shared" si="2"/>
        <v>18</v>
      </c>
      <c r="J93" s="12" t="str">
        <f t="shared" si="7"/>
        <v>60</v>
      </c>
      <c r="K93" s="13" t="s">
        <v>20</v>
      </c>
      <c r="L93" s="14" t="s">
        <v>23</v>
      </c>
      <c r="M93" s="11" t="str">
        <f t="shared" si="8"/>
        <v>25</v>
      </c>
      <c r="N93" s="11">
        <f t="shared" si="5"/>
        <v>85</v>
      </c>
      <c r="O93" s="54">
        <f>RANK(N93,$N$15:$N$144,0)+COUNTIF($N$15:N93,N93)-1</f>
        <v>66</v>
      </c>
      <c r="P93" s="55" t="str">
        <f t="shared" si="9"/>
        <v>Tidak Masuk 64 Besar</v>
      </c>
    </row>
    <row r="94" spans="1:16" ht="15" customHeight="1" x14ac:dyDescent="0.35">
      <c r="A94" s="1"/>
      <c r="B94" s="7">
        <v>80</v>
      </c>
      <c r="C94" s="7">
        <v>80</v>
      </c>
      <c r="D94" s="9" t="s">
        <v>102</v>
      </c>
      <c r="E94" s="9">
        <v>40912</v>
      </c>
      <c r="F94" s="10">
        <v>45839</v>
      </c>
      <c r="G94" s="11">
        <f t="shared" si="0"/>
        <v>13</v>
      </c>
      <c r="H94" s="11">
        <f t="shared" si="1"/>
        <v>5</v>
      </c>
      <c r="I94" s="11">
        <f t="shared" si="2"/>
        <v>3</v>
      </c>
      <c r="J94" s="12" t="str">
        <f t="shared" si="7"/>
        <v>60</v>
      </c>
      <c r="K94" s="13" t="s">
        <v>20</v>
      </c>
      <c r="L94" s="14" t="s">
        <v>23</v>
      </c>
      <c r="M94" s="11" t="str">
        <f t="shared" si="8"/>
        <v>25</v>
      </c>
      <c r="N94" s="11">
        <f t="shared" si="5"/>
        <v>85</v>
      </c>
      <c r="O94" s="54">
        <f>RANK(N94,$N$15:$N$144,0)+COUNTIF($N$15:N94,N94)-1</f>
        <v>67</v>
      </c>
      <c r="P94" s="55" t="str">
        <f t="shared" si="9"/>
        <v>Tidak Masuk 64 Besar</v>
      </c>
    </row>
    <row r="95" spans="1:16" ht="15" customHeight="1" x14ac:dyDescent="0.35">
      <c r="A95" s="1"/>
      <c r="B95" s="7">
        <v>81</v>
      </c>
      <c r="C95" s="7">
        <v>81</v>
      </c>
      <c r="D95" s="9" t="s">
        <v>99</v>
      </c>
      <c r="E95" s="9">
        <v>40705</v>
      </c>
      <c r="F95" s="10">
        <v>45839</v>
      </c>
      <c r="G95" s="11">
        <f t="shared" si="0"/>
        <v>14</v>
      </c>
      <c r="H95" s="11">
        <f t="shared" si="1"/>
        <v>0</v>
      </c>
      <c r="I95" s="11">
        <f t="shared" si="2"/>
        <v>10</v>
      </c>
      <c r="J95" s="12" t="str">
        <f t="shared" si="7"/>
        <v>80</v>
      </c>
      <c r="K95" s="13" t="s">
        <v>20</v>
      </c>
      <c r="L95" s="14" t="s">
        <v>23</v>
      </c>
      <c r="M95" s="11" t="str">
        <f t="shared" si="8"/>
        <v>25</v>
      </c>
      <c r="N95" s="11">
        <f t="shared" si="5"/>
        <v>105</v>
      </c>
      <c r="O95" s="54">
        <f>RANK(N95,$N$15:$N$144,0)+COUNTIF($N$15:N95,N95)-1</f>
        <v>44</v>
      </c>
      <c r="P95" s="55" t="str">
        <f t="shared" si="9"/>
        <v>Masuk 64 Besar</v>
      </c>
    </row>
    <row r="96" spans="1:16" ht="15" customHeight="1" x14ac:dyDescent="0.35">
      <c r="A96" s="1"/>
      <c r="B96" s="7">
        <v>82</v>
      </c>
      <c r="C96" s="7">
        <v>82</v>
      </c>
      <c r="D96" s="9" t="s">
        <v>62</v>
      </c>
      <c r="E96" s="9">
        <v>41773</v>
      </c>
      <c r="F96" s="10">
        <v>45839</v>
      </c>
      <c r="G96" s="11">
        <f t="shared" si="0"/>
        <v>11</v>
      </c>
      <c r="H96" s="11">
        <f t="shared" si="1"/>
        <v>1</v>
      </c>
      <c r="I96" s="11">
        <f t="shared" si="2"/>
        <v>13</v>
      </c>
      <c r="J96" s="12" t="str">
        <f t="shared" si="7"/>
        <v>20</v>
      </c>
      <c r="K96" s="13" t="s">
        <v>20</v>
      </c>
      <c r="L96" s="14" t="s">
        <v>23</v>
      </c>
      <c r="M96" s="11" t="str">
        <f t="shared" si="8"/>
        <v>25</v>
      </c>
      <c r="N96" s="11">
        <f t="shared" si="5"/>
        <v>45</v>
      </c>
      <c r="O96" s="54">
        <f>RANK(N96,$N$15:$N$144,0)+COUNTIF($N$15:N96,N96)-1</f>
        <v>117</v>
      </c>
      <c r="P96" s="55" t="str">
        <f t="shared" si="9"/>
        <v>Tidak Masuk 64 Besar</v>
      </c>
    </row>
    <row r="97" spans="1:16" ht="15" customHeight="1" x14ac:dyDescent="0.35">
      <c r="A97" s="1"/>
      <c r="B97" s="7">
        <v>83</v>
      </c>
      <c r="C97" s="7">
        <v>83</v>
      </c>
      <c r="D97" s="9" t="s">
        <v>103</v>
      </c>
      <c r="E97" s="9">
        <v>41239</v>
      </c>
      <c r="F97" s="10">
        <v>45839</v>
      </c>
      <c r="G97" s="11">
        <f t="shared" si="0"/>
        <v>12</v>
      </c>
      <c r="H97" s="11">
        <f t="shared" si="1"/>
        <v>7</v>
      </c>
      <c r="I97" s="11">
        <f t="shared" si="2"/>
        <v>25</v>
      </c>
      <c r="J97" s="12" t="str">
        <f t="shared" si="7"/>
        <v>40</v>
      </c>
      <c r="K97" s="13" t="s">
        <v>20</v>
      </c>
      <c r="L97" s="14" t="s">
        <v>23</v>
      </c>
      <c r="M97" s="11" t="str">
        <f t="shared" si="8"/>
        <v>25</v>
      </c>
      <c r="N97" s="11">
        <f t="shared" si="5"/>
        <v>65</v>
      </c>
      <c r="O97" s="54">
        <f>RANK(N97,$N$15:$N$144,0)+COUNTIF($N$15:N97,N97)-1</f>
        <v>98</v>
      </c>
      <c r="P97" s="55" t="str">
        <f t="shared" si="9"/>
        <v>Tidak Masuk 64 Besar</v>
      </c>
    </row>
    <row r="98" spans="1:16" ht="15" customHeight="1" x14ac:dyDescent="0.35">
      <c r="A98" s="1"/>
      <c r="B98" s="7">
        <v>84</v>
      </c>
      <c r="C98" s="7">
        <v>84</v>
      </c>
      <c r="D98" s="9" t="s">
        <v>104</v>
      </c>
      <c r="E98" s="9">
        <v>41774</v>
      </c>
      <c r="F98" s="10">
        <v>45839</v>
      </c>
      <c r="G98" s="11">
        <f t="shared" si="0"/>
        <v>11</v>
      </c>
      <c r="H98" s="11">
        <f t="shared" si="1"/>
        <v>1</v>
      </c>
      <c r="I98" s="11">
        <f t="shared" si="2"/>
        <v>14</v>
      </c>
      <c r="J98" s="12" t="str">
        <f t="shared" si="7"/>
        <v>20</v>
      </c>
      <c r="K98" s="13" t="s">
        <v>20</v>
      </c>
      <c r="L98" s="14" t="s">
        <v>23</v>
      </c>
      <c r="M98" s="11" t="str">
        <f t="shared" si="8"/>
        <v>25</v>
      </c>
      <c r="N98" s="11">
        <f t="shared" si="5"/>
        <v>45</v>
      </c>
      <c r="O98" s="54">
        <f>RANK(N98,$N$15:$N$144,0)+COUNTIF($N$15:N98,N98)-1</f>
        <v>118</v>
      </c>
      <c r="P98" s="55" t="str">
        <f t="shared" si="9"/>
        <v>Tidak Masuk 64 Besar</v>
      </c>
    </row>
    <row r="99" spans="1:16" ht="15" customHeight="1" x14ac:dyDescent="0.35">
      <c r="A99" s="1"/>
      <c r="B99" s="7">
        <v>85</v>
      </c>
      <c r="C99" s="7">
        <v>85</v>
      </c>
      <c r="D99" s="9" t="s">
        <v>105</v>
      </c>
      <c r="E99" s="9">
        <v>41712</v>
      </c>
      <c r="F99" s="10">
        <v>45839</v>
      </c>
      <c r="G99" s="11">
        <f t="shared" si="0"/>
        <v>11</v>
      </c>
      <c r="H99" s="11">
        <f t="shared" si="1"/>
        <v>3</v>
      </c>
      <c r="I99" s="11">
        <f t="shared" si="2"/>
        <v>13</v>
      </c>
      <c r="J99" s="12" t="str">
        <f t="shared" si="7"/>
        <v>20</v>
      </c>
      <c r="K99" s="13" t="s">
        <v>20</v>
      </c>
      <c r="L99" s="14" t="s">
        <v>23</v>
      </c>
      <c r="M99" s="11" t="str">
        <f t="shared" si="8"/>
        <v>25</v>
      </c>
      <c r="N99" s="11">
        <f t="shared" si="5"/>
        <v>45</v>
      </c>
      <c r="O99" s="54">
        <f>RANK(N99,$N$15:$N$144,0)+COUNTIF($N$15:N99,N99)-1</f>
        <v>119</v>
      </c>
      <c r="P99" s="55" t="str">
        <f t="shared" si="9"/>
        <v>Tidak Masuk 64 Besar</v>
      </c>
    </row>
    <row r="100" spans="1:16" ht="15" customHeight="1" x14ac:dyDescent="0.35">
      <c r="A100" s="1"/>
      <c r="B100" s="7">
        <v>86</v>
      </c>
      <c r="C100" s="7">
        <v>86</v>
      </c>
      <c r="D100" s="9" t="s">
        <v>106</v>
      </c>
      <c r="E100" s="9">
        <v>41500</v>
      </c>
      <c r="F100" s="10">
        <v>45839</v>
      </c>
      <c r="G100" s="11">
        <f t="shared" si="0"/>
        <v>11</v>
      </c>
      <c r="H100" s="11">
        <f t="shared" si="1"/>
        <v>10</v>
      </c>
      <c r="I100" s="11">
        <f t="shared" si="2"/>
        <v>13</v>
      </c>
      <c r="J100" s="12" t="str">
        <f t="shared" si="7"/>
        <v>20</v>
      </c>
      <c r="K100" s="13" t="s">
        <v>20</v>
      </c>
      <c r="L100" s="14" t="s">
        <v>23</v>
      </c>
      <c r="M100" s="11" t="str">
        <f t="shared" si="8"/>
        <v>25</v>
      </c>
      <c r="N100" s="11">
        <f t="shared" si="5"/>
        <v>45</v>
      </c>
      <c r="O100" s="54">
        <f>RANK(N100,$N$15:$N$144,0)+COUNTIF($N$15:N100,N100)-1</f>
        <v>120</v>
      </c>
      <c r="P100" s="55" t="str">
        <f t="shared" si="9"/>
        <v>Tidak Masuk 64 Besar</v>
      </c>
    </row>
    <row r="101" spans="1:16" ht="15" customHeight="1" x14ac:dyDescent="0.35">
      <c r="A101" s="1"/>
      <c r="B101" s="7">
        <v>87</v>
      </c>
      <c r="C101" s="7">
        <v>87</v>
      </c>
      <c r="D101" s="9" t="s">
        <v>107</v>
      </c>
      <c r="E101" s="9">
        <v>41091</v>
      </c>
      <c r="F101" s="10">
        <v>45839</v>
      </c>
      <c r="G101" s="11">
        <f t="shared" si="0"/>
        <v>13</v>
      </c>
      <c r="H101" s="11">
        <f t="shared" si="1"/>
        <v>0</v>
      </c>
      <c r="I101" s="11">
        <f t="shared" si="2"/>
        <v>0</v>
      </c>
      <c r="J101" s="12" t="str">
        <f t="shared" si="7"/>
        <v>60</v>
      </c>
      <c r="K101" s="13" t="s">
        <v>20</v>
      </c>
      <c r="L101" s="14" t="s">
        <v>23</v>
      </c>
      <c r="M101" s="11" t="str">
        <f t="shared" si="8"/>
        <v>25</v>
      </c>
      <c r="N101" s="11">
        <f t="shared" si="5"/>
        <v>85</v>
      </c>
      <c r="O101" s="54">
        <f>RANK(N101,$N$15:$N$144,0)+COUNTIF($N$15:N101,N101)-1</f>
        <v>68</v>
      </c>
      <c r="P101" s="55" t="str">
        <f t="shared" si="9"/>
        <v>Tidak Masuk 64 Besar</v>
      </c>
    </row>
    <row r="102" spans="1:16" ht="15" customHeight="1" x14ac:dyDescent="0.35">
      <c r="A102" s="1"/>
      <c r="B102" s="7">
        <v>88</v>
      </c>
      <c r="C102" s="7">
        <v>88</v>
      </c>
      <c r="D102" s="9" t="s">
        <v>63</v>
      </c>
      <c r="E102" s="9">
        <v>41295</v>
      </c>
      <c r="F102" s="10">
        <v>45839</v>
      </c>
      <c r="G102" s="11">
        <f t="shared" si="0"/>
        <v>12</v>
      </c>
      <c r="H102" s="11">
        <f t="shared" si="1"/>
        <v>5</v>
      </c>
      <c r="I102" s="11">
        <f t="shared" si="2"/>
        <v>20</v>
      </c>
      <c r="J102" s="12" t="str">
        <f t="shared" si="7"/>
        <v>40</v>
      </c>
      <c r="K102" s="13" t="s">
        <v>20</v>
      </c>
      <c r="L102" s="14" t="s">
        <v>23</v>
      </c>
      <c r="M102" s="11" t="str">
        <f t="shared" si="8"/>
        <v>25</v>
      </c>
      <c r="N102" s="11">
        <f t="shared" si="5"/>
        <v>65</v>
      </c>
      <c r="O102" s="54">
        <f>RANK(N102,$N$15:$N$144,0)+COUNTIF($N$15:N102,N102)-1</f>
        <v>99</v>
      </c>
      <c r="P102" s="55" t="str">
        <f t="shared" si="9"/>
        <v>Tidak Masuk 64 Besar</v>
      </c>
    </row>
    <row r="103" spans="1:16" ht="15" customHeight="1" x14ac:dyDescent="0.35">
      <c r="A103" s="1"/>
      <c r="B103" s="7">
        <v>89</v>
      </c>
      <c r="C103" s="7">
        <v>89</v>
      </c>
      <c r="D103" s="9" t="s">
        <v>108</v>
      </c>
      <c r="E103" s="9">
        <v>41234</v>
      </c>
      <c r="F103" s="10">
        <v>45839</v>
      </c>
      <c r="G103" s="11">
        <f t="shared" si="0"/>
        <v>12</v>
      </c>
      <c r="H103" s="11">
        <f t="shared" si="1"/>
        <v>7</v>
      </c>
      <c r="I103" s="11">
        <f t="shared" si="2"/>
        <v>20</v>
      </c>
      <c r="J103" s="12" t="str">
        <f t="shared" si="7"/>
        <v>40</v>
      </c>
      <c r="K103" s="13" t="s">
        <v>20</v>
      </c>
      <c r="L103" s="14" t="s">
        <v>23</v>
      </c>
      <c r="M103" s="11" t="str">
        <f t="shared" si="8"/>
        <v>25</v>
      </c>
      <c r="N103" s="11">
        <f t="shared" si="5"/>
        <v>65</v>
      </c>
      <c r="O103" s="54">
        <f>RANK(N103,$N$15:$N$144,0)+COUNTIF($N$15:N103,N103)-1</f>
        <v>100</v>
      </c>
      <c r="P103" s="55" t="str">
        <f t="shared" si="9"/>
        <v>Tidak Masuk 64 Besar</v>
      </c>
    </row>
    <row r="104" spans="1:16" ht="15" customHeight="1" x14ac:dyDescent="0.35">
      <c r="A104" s="1"/>
      <c r="B104" s="7">
        <v>90</v>
      </c>
      <c r="C104" s="7">
        <v>90</v>
      </c>
      <c r="D104" s="9" t="s">
        <v>109</v>
      </c>
      <c r="E104" s="9">
        <v>41264</v>
      </c>
      <c r="F104" s="10">
        <v>45839</v>
      </c>
      <c r="G104" s="11">
        <f t="shared" si="0"/>
        <v>12</v>
      </c>
      <c r="H104" s="11">
        <f t="shared" si="1"/>
        <v>6</v>
      </c>
      <c r="I104" s="11">
        <f t="shared" si="2"/>
        <v>20</v>
      </c>
      <c r="J104" s="12" t="str">
        <f t="shared" si="7"/>
        <v>40</v>
      </c>
      <c r="K104" s="13" t="s">
        <v>20</v>
      </c>
      <c r="L104" s="14" t="s">
        <v>23</v>
      </c>
      <c r="M104" s="11" t="str">
        <f t="shared" si="8"/>
        <v>25</v>
      </c>
      <c r="N104" s="11">
        <f t="shared" si="5"/>
        <v>65</v>
      </c>
      <c r="O104" s="54">
        <f>RANK(N104,$N$15:$N$144,0)+COUNTIF($N$15:N104,N104)-1</f>
        <v>101</v>
      </c>
      <c r="P104" s="55" t="str">
        <f t="shared" si="9"/>
        <v>Tidak Masuk 64 Besar</v>
      </c>
    </row>
    <row r="105" spans="1:16" ht="15" customHeight="1" x14ac:dyDescent="0.35">
      <c r="A105" s="1"/>
      <c r="B105" s="7">
        <v>91</v>
      </c>
      <c r="C105" s="7">
        <v>91</v>
      </c>
      <c r="D105" s="9" t="s">
        <v>110</v>
      </c>
      <c r="E105" s="9">
        <v>40505</v>
      </c>
      <c r="F105" s="10">
        <v>45839</v>
      </c>
      <c r="G105" s="11">
        <f t="shared" si="0"/>
        <v>14</v>
      </c>
      <c r="H105" s="11">
        <f t="shared" si="1"/>
        <v>7</v>
      </c>
      <c r="I105" s="11">
        <f t="shared" si="2"/>
        <v>22</v>
      </c>
      <c r="J105" s="12" t="str">
        <f t="shared" si="7"/>
        <v>80</v>
      </c>
      <c r="K105" s="13" t="s">
        <v>20</v>
      </c>
      <c r="L105" s="14" t="s">
        <v>23</v>
      </c>
      <c r="M105" s="11" t="str">
        <f t="shared" si="8"/>
        <v>25</v>
      </c>
      <c r="N105" s="11">
        <f t="shared" si="5"/>
        <v>105</v>
      </c>
      <c r="O105" s="54">
        <f>RANK(N105,$N$15:$N$144,0)+COUNTIF($N$15:N105,N105)-1</f>
        <v>45</v>
      </c>
      <c r="P105" s="55" t="str">
        <f t="shared" si="9"/>
        <v>Masuk 64 Besar</v>
      </c>
    </row>
    <row r="106" spans="1:16" ht="15" customHeight="1" x14ac:dyDescent="0.35">
      <c r="A106" s="1"/>
      <c r="B106" s="7">
        <v>92</v>
      </c>
      <c r="C106" s="7">
        <v>92</v>
      </c>
      <c r="D106" s="9" t="s">
        <v>111</v>
      </c>
      <c r="E106" s="9">
        <v>41039</v>
      </c>
      <c r="F106" s="10">
        <v>45839</v>
      </c>
      <c r="G106" s="11">
        <f t="shared" si="0"/>
        <v>13</v>
      </c>
      <c r="H106" s="11">
        <f t="shared" si="1"/>
        <v>1</v>
      </c>
      <c r="I106" s="11">
        <f t="shared" si="2"/>
        <v>9</v>
      </c>
      <c r="J106" s="12" t="str">
        <f t="shared" si="7"/>
        <v>60</v>
      </c>
      <c r="K106" s="13" t="s">
        <v>20</v>
      </c>
      <c r="L106" s="14" t="s">
        <v>23</v>
      </c>
      <c r="M106" s="11" t="str">
        <f t="shared" si="8"/>
        <v>25</v>
      </c>
      <c r="N106" s="11">
        <f t="shared" si="5"/>
        <v>85</v>
      </c>
      <c r="O106" s="54">
        <f>RANK(N106,$N$15:$N$144,0)+COUNTIF($N$15:N106,N106)-1</f>
        <v>69</v>
      </c>
      <c r="P106" s="55" t="str">
        <f t="shared" si="9"/>
        <v>Tidak Masuk 64 Besar</v>
      </c>
    </row>
    <row r="107" spans="1:16" ht="15" customHeight="1" x14ac:dyDescent="0.35">
      <c r="A107" s="1"/>
      <c r="B107" s="7">
        <v>93</v>
      </c>
      <c r="C107" s="7">
        <v>93</v>
      </c>
      <c r="D107" s="9" t="s">
        <v>112</v>
      </c>
      <c r="E107" s="9">
        <v>40766</v>
      </c>
      <c r="F107" s="10">
        <v>45839</v>
      </c>
      <c r="G107" s="11">
        <f t="shared" si="0"/>
        <v>13</v>
      </c>
      <c r="H107" s="11">
        <f t="shared" si="1"/>
        <v>10</v>
      </c>
      <c r="I107" s="11">
        <f t="shared" si="2"/>
        <v>10</v>
      </c>
      <c r="J107" s="12" t="str">
        <f t="shared" si="7"/>
        <v>60</v>
      </c>
      <c r="K107" s="13" t="s">
        <v>20</v>
      </c>
      <c r="L107" s="14" t="s">
        <v>23</v>
      </c>
      <c r="M107" s="11" t="str">
        <f t="shared" si="8"/>
        <v>25</v>
      </c>
      <c r="N107" s="11">
        <f t="shared" si="5"/>
        <v>85</v>
      </c>
      <c r="O107" s="54">
        <f>RANK(N107,$N$15:$N$144,0)+COUNTIF($N$15:N107,N107)-1</f>
        <v>70</v>
      </c>
      <c r="P107" s="55" t="str">
        <f t="shared" si="9"/>
        <v>Tidak Masuk 64 Besar</v>
      </c>
    </row>
    <row r="108" spans="1:16" ht="15" customHeight="1" x14ac:dyDescent="0.35">
      <c r="A108" s="1"/>
      <c r="B108" s="7">
        <v>94</v>
      </c>
      <c r="C108" s="7">
        <v>94</v>
      </c>
      <c r="D108" s="9" t="s">
        <v>113</v>
      </c>
      <c r="E108" s="9">
        <v>41393</v>
      </c>
      <c r="F108" s="10">
        <v>45839</v>
      </c>
      <c r="G108" s="11">
        <f t="shared" si="0"/>
        <v>12</v>
      </c>
      <c r="H108" s="11">
        <f t="shared" si="1"/>
        <v>2</v>
      </c>
      <c r="I108" s="11">
        <f t="shared" si="2"/>
        <v>28</v>
      </c>
      <c r="J108" s="12" t="str">
        <f t="shared" si="7"/>
        <v>40</v>
      </c>
      <c r="K108" s="13" t="s">
        <v>20</v>
      </c>
      <c r="L108" s="14" t="s">
        <v>23</v>
      </c>
      <c r="M108" s="11" t="str">
        <f t="shared" si="8"/>
        <v>25</v>
      </c>
      <c r="N108" s="11">
        <f t="shared" si="5"/>
        <v>65</v>
      </c>
      <c r="O108" s="54">
        <f>RANK(N108,$N$15:$N$144,0)+COUNTIF($N$15:N108,N108)-1</f>
        <v>102</v>
      </c>
      <c r="P108" s="55" t="str">
        <f t="shared" si="9"/>
        <v>Tidak Masuk 64 Besar</v>
      </c>
    </row>
    <row r="109" spans="1:16" ht="15" customHeight="1" x14ac:dyDescent="0.35">
      <c r="A109" s="1"/>
      <c r="B109" s="7">
        <v>95</v>
      </c>
      <c r="C109" s="7">
        <v>95</v>
      </c>
      <c r="D109" s="9" t="s">
        <v>114</v>
      </c>
      <c r="E109" s="9">
        <v>41657</v>
      </c>
      <c r="F109" s="10">
        <v>45839</v>
      </c>
      <c r="G109" s="11">
        <f t="shared" si="0"/>
        <v>11</v>
      </c>
      <c r="H109" s="11">
        <f t="shared" si="1"/>
        <v>5</v>
      </c>
      <c r="I109" s="11">
        <f t="shared" si="2"/>
        <v>17</v>
      </c>
      <c r="J109" s="12" t="str">
        <f t="shared" si="7"/>
        <v>20</v>
      </c>
      <c r="K109" s="13" t="s">
        <v>20</v>
      </c>
      <c r="L109" s="14" t="s">
        <v>23</v>
      </c>
      <c r="M109" s="11" t="str">
        <f t="shared" si="8"/>
        <v>25</v>
      </c>
      <c r="N109" s="11">
        <f t="shared" si="5"/>
        <v>45</v>
      </c>
      <c r="O109" s="54">
        <f>RANK(N109,$N$15:$N$144,0)+COUNTIF($N$15:N109,N109)-1</f>
        <v>121</v>
      </c>
      <c r="P109" s="55" t="str">
        <f t="shared" si="9"/>
        <v>Tidak Masuk 64 Besar</v>
      </c>
    </row>
    <row r="110" spans="1:16" ht="15" customHeight="1" x14ac:dyDescent="0.35">
      <c r="A110" s="1"/>
      <c r="B110" s="7">
        <v>96</v>
      </c>
      <c r="C110" s="7">
        <v>96</v>
      </c>
      <c r="D110" s="9" t="s">
        <v>38</v>
      </c>
      <c r="E110" s="9">
        <v>40325</v>
      </c>
      <c r="F110" s="10">
        <v>45839</v>
      </c>
      <c r="G110" s="11">
        <f t="shared" si="0"/>
        <v>15</v>
      </c>
      <c r="H110" s="11">
        <f t="shared" si="1"/>
        <v>1</v>
      </c>
      <c r="I110" s="11">
        <f t="shared" si="2"/>
        <v>26</v>
      </c>
      <c r="J110" s="12" t="str">
        <f t="shared" si="7"/>
        <v>100</v>
      </c>
      <c r="K110" s="13" t="s">
        <v>20</v>
      </c>
      <c r="L110" s="14" t="s">
        <v>23</v>
      </c>
      <c r="M110" s="11" t="str">
        <f t="shared" si="8"/>
        <v>25</v>
      </c>
      <c r="N110" s="11">
        <f t="shared" si="5"/>
        <v>125</v>
      </c>
      <c r="O110" s="54">
        <f>RANK(N110,$N$15:$N$144,0)+COUNTIF($N$15:N110,N110)-1</f>
        <v>18</v>
      </c>
      <c r="P110" s="55" t="str">
        <f t="shared" si="9"/>
        <v>Masuk 64 Besar</v>
      </c>
    </row>
    <row r="111" spans="1:16" ht="15" customHeight="1" x14ac:dyDescent="0.35">
      <c r="A111" s="1"/>
      <c r="B111" s="7">
        <v>97</v>
      </c>
      <c r="C111" s="7">
        <v>97</v>
      </c>
      <c r="D111" s="9" t="s">
        <v>115</v>
      </c>
      <c r="E111" s="9">
        <v>40995</v>
      </c>
      <c r="F111" s="10">
        <v>45839</v>
      </c>
      <c r="G111" s="11">
        <f t="shared" si="0"/>
        <v>13</v>
      </c>
      <c r="H111" s="11">
        <f t="shared" si="1"/>
        <v>3</v>
      </c>
      <c r="I111" s="11">
        <f t="shared" si="2"/>
        <v>26</v>
      </c>
      <c r="J111" s="12" t="str">
        <f t="shared" si="7"/>
        <v>60</v>
      </c>
      <c r="K111" s="13" t="s">
        <v>20</v>
      </c>
      <c r="L111" s="14" t="s">
        <v>23</v>
      </c>
      <c r="M111" s="11" t="str">
        <f t="shared" si="8"/>
        <v>25</v>
      </c>
      <c r="N111" s="11">
        <f t="shared" si="5"/>
        <v>85</v>
      </c>
      <c r="O111" s="54">
        <f>RANK(N111,$N$15:$N$144,0)+COUNTIF($N$15:N111,N111)-1</f>
        <v>71</v>
      </c>
      <c r="P111" s="55" t="str">
        <f t="shared" si="9"/>
        <v>Tidak Masuk 64 Besar</v>
      </c>
    </row>
    <row r="112" spans="1:16" ht="15" customHeight="1" x14ac:dyDescent="0.35">
      <c r="A112" s="1"/>
      <c r="B112" s="7">
        <v>98</v>
      </c>
      <c r="C112" s="7">
        <v>98</v>
      </c>
      <c r="D112" s="9" t="s">
        <v>116</v>
      </c>
      <c r="E112" s="9">
        <v>41592</v>
      </c>
      <c r="F112" s="10">
        <v>45839</v>
      </c>
      <c r="G112" s="11">
        <f t="shared" si="0"/>
        <v>11</v>
      </c>
      <c r="H112" s="11">
        <f t="shared" si="1"/>
        <v>7</v>
      </c>
      <c r="I112" s="11">
        <f t="shared" si="2"/>
        <v>13</v>
      </c>
      <c r="J112" s="12" t="str">
        <f t="shared" si="7"/>
        <v>20</v>
      </c>
      <c r="K112" s="13" t="s">
        <v>20</v>
      </c>
      <c r="L112" s="14" t="s">
        <v>23</v>
      </c>
      <c r="M112" s="11" t="str">
        <f t="shared" si="8"/>
        <v>25</v>
      </c>
      <c r="N112" s="11">
        <f t="shared" si="5"/>
        <v>45</v>
      </c>
      <c r="O112" s="54">
        <f>RANK(N112,$N$15:$N$144,0)+COUNTIF($N$15:N112,N112)-1</f>
        <v>122</v>
      </c>
      <c r="P112" s="55" t="str">
        <f t="shared" si="9"/>
        <v>Tidak Masuk 64 Besar</v>
      </c>
    </row>
    <row r="113" spans="1:16" ht="15" customHeight="1" x14ac:dyDescent="0.35">
      <c r="A113" s="1"/>
      <c r="B113" s="7">
        <v>99</v>
      </c>
      <c r="C113" s="7">
        <v>99</v>
      </c>
      <c r="D113" s="9" t="s">
        <v>117</v>
      </c>
      <c r="E113" s="9">
        <v>41569</v>
      </c>
      <c r="F113" s="10">
        <v>45839</v>
      </c>
      <c r="G113" s="11">
        <f t="shared" si="0"/>
        <v>11</v>
      </c>
      <c r="H113" s="11">
        <f t="shared" si="1"/>
        <v>8</v>
      </c>
      <c r="I113" s="11">
        <f t="shared" si="2"/>
        <v>21</v>
      </c>
      <c r="J113" s="12" t="str">
        <f t="shared" si="7"/>
        <v>20</v>
      </c>
      <c r="K113" s="13" t="s">
        <v>20</v>
      </c>
      <c r="L113" s="14" t="s">
        <v>23</v>
      </c>
      <c r="M113" s="11" t="str">
        <f t="shared" si="8"/>
        <v>25</v>
      </c>
      <c r="N113" s="11">
        <f t="shared" si="5"/>
        <v>45</v>
      </c>
      <c r="O113" s="54">
        <f>RANK(N113,$N$15:$N$144,0)+COUNTIF($N$15:N113,N113)-1</f>
        <v>123</v>
      </c>
      <c r="P113" s="55" t="str">
        <f t="shared" si="9"/>
        <v>Tidak Masuk 64 Besar</v>
      </c>
    </row>
    <row r="114" spans="1:16" ht="15" customHeight="1" x14ac:dyDescent="0.35">
      <c r="A114" s="1"/>
      <c r="B114" s="7">
        <v>100</v>
      </c>
      <c r="C114" s="7">
        <v>100</v>
      </c>
      <c r="D114" s="9" t="s">
        <v>74</v>
      </c>
      <c r="E114" s="9">
        <v>41397</v>
      </c>
      <c r="F114" s="10">
        <v>45839</v>
      </c>
      <c r="G114" s="11">
        <f t="shared" si="0"/>
        <v>12</v>
      </c>
      <c r="H114" s="11">
        <f t="shared" si="1"/>
        <v>1</v>
      </c>
      <c r="I114" s="11">
        <f t="shared" si="2"/>
        <v>2</v>
      </c>
      <c r="J114" s="12" t="str">
        <f t="shared" si="7"/>
        <v>40</v>
      </c>
      <c r="K114" s="13" t="s">
        <v>20</v>
      </c>
      <c r="L114" s="14" t="s">
        <v>21</v>
      </c>
      <c r="M114" s="11" t="str">
        <f t="shared" si="8"/>
        <v>50</v>
      </c>
      <c r="N114" s="11">
        <f t="shared" si="5"/>
        <v>90</v>
      </c>
      <c r="O114" s="54">
        <f>RANK(N114,$N$15:$N$144,0)+COUNTIF($N$15:N114,N114)-1</f>
        <v>55</v>
      </c>
      <c r="P114" s="55" t="str">
        <f t="shared" si="9"/>
        <v>Masuk 64 Besar</v>
      </c>
    </row>
    <row r="115" spans="1:16" ht="14.25" customHeight="1" x14ac:dyDescent="0.35">
      <c r="A115" s="1"/>
      <c r="B115" s="7">
        <v>101</v>
      </c>
      <c r="C115" s="7">
        <v>101</v>
      </c>
      <c r="D115" s="15" t="s">
        <v>118</v>
      </c>
      <c r="E115" s="16">
        <v>40793</v>
      </c>
      <c r="F115" s="10">
        <v>45839</v>
      </c>
      <c r="G115" s="11">
        <f t="shared" si="0"/>
        <v>13</v>
      </c>
      <c r="H115" s="11">
        <f t="shared" si="1"/>
        <v>9</v>
      </c>
      <c r="I115" s="11">
        <f t="shared" si="2"/>
        <v>6</v>
      </c>
      <c r="J115" s="12" t="str">
        <f t="shared" si="7"/>
        <v>60</v>
      </c>
      <c r="K115" s="13" t="s">
        <v>20</v>
      </c>
      <c r="L115" s="14" t="s">
        <v>21</v>
      </c>
      <c r="M115" s="11" t="str">
        <f t="shared" si="8"/>
        <v>50</v>
      </c>
      <c r="N115" s="11">
        <f t="shared" si="5"/>
        <v>110</v>
      </c>
      <c r="O115" s="54">
        <f>RANK(N115,$N$15:$N$144,0)+COUNTIF($N$15:N115,N115)-1</f>
        <v>25</v>
      </c>
      <c r="P115" s="55" t="str">
        <f t="shared" si="9"/>
        <v>Masuk 64 Besar</v>
      </c>
    </row>
    <row r="116" spans="1:16" ht="14.25" customHeight="1" x14ac:dyDescent="0.35">
      <c r="A116" s="1"/>
      <c r="B116" s="7">
        <v>102</v>
      </c>
      <c r="C116" s="7">
        <v>102</v>
      </c>
      <c r="D116" s="15" t="s">
        <v>119</v>
      </c>
      <c r="E116" s="16">
        <v>40709</v>
      </c>
      <c r="F116" s="10">
        <v>45839</v>
      </c>
      <c r="G116" s="11">
        <f t="shared" si="0"/>
        <v>14</v>
      </c>
      <c r="H116" s="11">
        <f t="shared" si="1"/>
        <v>0</v>
      </c>
      <c r="I116" s="11">
        <f t="shared" si="2"/>
        <v>14</v>
      </c>
      <c r="J116" s="12" t="str">
        <f t="shared" si="7"/>
        <v>80</v>
      </c>
      <c r="K116" s="13" t="s">
        <v>20</v>
      </c>
      <c r="L116" s="14" t="s">
        <v>28</v>
      </c>
      <c r="M116" s="11" t="str">
        <f t="shared" si="8"/>
        <v>5</v>
      </c>
      <c r="N116" s="11">
        <f t="shared" si="5"/>
        <v>85</v>
      </c>
      <c r="O116" s="54">
        <f>RANK(N116,$N$15:$N$144,0)+COUNTIF($N$15:N116,N116)-1</f>
        <v>72</v>
      </c>
      <c r="P116" s="55" t="str">
        <f t="shared" si="9"/>
        <v>Tidak Masuk 64 Besar</v>
      </c>
    </row>
    <row r="117" spans="1:16" ht="14.25" customHeight="1" x14ac:dyDescent="0.35">
      <c r="A117" s="1"/>
      <c r="B117" s="7">
        <v>103</v>
      </c>
      <c r="C117" s="7">
        <v>103</v>
      </c>
      <c r="D117" s="15" t="s">
        <v>120</v>
      </c>
      <c r="E117" s="16">
        <v>41716</v>
      </c>
      <c r="F117" s="10">
        <v>45839</v>
      </c>
      <c r="G117" s="11">
        <f t="shared" si="0"/>
        <v>11</v>
      </c>
      <c r="H117" s="11">
        <f t="shared" si="1"/>
        <v>3</v>
      </c>
      <c r="I117" s="11">
        <f t="shared" si="2"/>
        <v>17</v>
      </c>
      <c r="J117" s="12" t="str">
        <f t="shared" si="7"/>
        <v>20</v>
      </c>
      <c r="K117" s="13" t="s">
        <v>20</v>
      </c>
      <c r="L117" s="14" t="s">
        <v>28</v>
      </c>
      <c r="M117" s="11" t="str">
        <f t="shared" si="8"/>
        <v>5</v>
      </c>
      <c r="N117" s="11">
        <f t="shared" si="5"/>
        <v>25</v>
      </c>
      <c r="O117" s="54">
        <f>RANK(N117,$N$15:$N$144,0)+COUNTIF($N$15:N117,N117)-1</f>
        <v>127</v>
      </c>
      <c r="P117" s="55" t="str">
        <f t="shared" si="9"/>
        <v>Tidak Masuk 64 Besar</v>
      </c>
    </row>
    <row r="118" spans="1:16" ht="14.25" customHeight="1" x14ac:dyDescent="0.35">
      <c r="A118" s="1"/>
      <c r="B118" s="7">
        <v>104</v>
      </c>
      <c r="C118" s="7">
        <v>104</v>
      </c>
      <c r="D118" s="15" t="s">
        <v>121</v>
      </c>
      <c r="E118" s="16">
        <v>40657</v>
      </c>
      <c r="F118" s="10">
        <v>45839</v>
      </c>
      <c r="G118" s="11">
        <f t="shared" si="0"/>
        <v>14</v>
      </c>
      <c r="H118" s="11">
        <f t="shared" si="1"/>
        <v>2</v>
      </c>
      <c r="I118" s="11">
        <f t="shared" si="2"/>
        <v>23</v>
      </c>
      <c r="J118" s="12" t="str">
        <f t="shared" si="7"/>
        <v>80</v>
      </c>
      <c r="K118" s="13" t="s">
        <v>20</v>
      </c>
      <c r="L118" s="14" t="s">
        <v>23</v>
      </c>
      <c r="M118" s="11" t="str">
        <f t="shared" si="8"/>
        <v>25</v>
      </c>
      <c r="N118" s="11">
        <f t="shared" si="5"/>
        <v>105</v>
      </c>
      <c r="O118" s="54">
        <f>RANK(N118,$N$15:$N$144,0)+COUNTIF($N$15:N118,N118)-1</f>
        <v>46</v>
      </c>
      <c r="P118" s="55" t="str">
        <f t="shared" si="9"/>
        <v>Masuk 64 Besar</v>
      </c>
    </row>
    <row r="119" spans="1:16" ht="14.25" customHeight="1" x14ac:dyDescent="0.35">
      <c r="A119" s="1"/>
      <c r="B119" s="7">
        <v>105</v>
      </c>
      <c r="C119" s="7">
        <v>105</v>
      </c>
      <c r="D119" s="15" t="s">
        <v>122</v>
      </c>
      <c r="E119" s="16">
        <v>41584</v>
      </c>
      <c r="F119" s="10">
        <v>45839</v>
      </c>
      <c r="G119" s="11">
        <f t="shared" si="0"/>
        <v>11</v>
      </c>
      <c r="H119" s="11">
        <f t="shared" si="1"/>
        <v>7</v>
      </c>
      <c r="I119" s="11">
        <f t="shared" si="2"/>
        <v>5</v>
      </c>
      <c r="J119" s="12" t="str">
        <f t="shared" si="7"/>
        <v>20</v>
      </c>
      <c r="K119" s="13" t="s">
        <v>20</v>
      </c>
      <c r="L119" s="14" t="s">
        <v>21</v>
      </c>
      <c r="M119" s="11" t="str">
        <f t="shared" si="8"/>
        <v>50</v>
      </c>
      <c r="N119" s="11">
        <f t="shared" si="5"/>
        <v>70</v>
      </c>
      <c r="O119" s="54">
        <f>RANK(N119,$N$15:$N$144,0)+COUNTIF($N$15:N119,N119)-1</f>
        <v>82</v>
      </c>
      <c r="P119" s="55" t="str">
        <f t="shared" si="9"/>
        <v>Tidak Masuk 64 Besar</v>
      </c>
    </row>
    <row r="120" spans="1:16" ht="14.25" customHeight="1" x14ac:dyDescent="0.35">
      <c r="A120" s="1"/>
      <c r="B120" s="7">
        <v>106</v>
      </c>
      <c r="C120" s="7">
        <v>106</v>
      </c>
      <c r="D120" s="15" t="s">
        <v>123</v>
      </c>
      <c r="E120" s="16">
        <v>41054</v>
      </c>
      <c r="F120" s="10">
        <v>45839</v>
      </c>
      <c r="G120" s="11">
        <f t="shared" si="0"/>
        <v>13</v>
      </c>
      <c r="H120" s="11">
        <f t="shared" si="1"/>
        <v>1</v>
      </c>
      <c r="I120" s="11">
        <f t="shared" si="2"/>
        <v>24</v>
      </c>
      <c r="J120" s="12" t="str">
        <f t="shared" si="7"/>
        <v>60</v>
      </c>
      <c r="K120" s="13" t="s">
        <v>20</v>
      </c>
      <c r="L120" s="14" t="s">
        <v>21</v>
      </c>
      <c r="M120" s="11" t="str">
        <f t="shared" si="8"/>
        <v>50</v>
      </c>
      <c r="N120" s="11">
        <f t="shared" si="5"/>
        <v>110</v>
      </c>
      <c r="O120" s="54">
        <f>RANK(N120,$N$15:$N$144,0)+COUNTIF($N$15:N120,N120)-1</f>
        <v>26</v>
      </c>
      <c r="P120" s="55" t="str">
        <f t="shared" si="9"/>
        <v>Masuk 64 Besar</v>
      </c>
    </row>
    <row r="121" spans="1:16" ht="14.25" customHeight="1" x14ac:dyDescent="0.35">
      <c r="A121" s="1"/>
      <c r="B121" s="7">
        <v>107</v>
      </c>
      <c r="C121" s="7">
        <v>107</v>
      </c>
      <c r="D121" s="15" t="s">
        <v>124</v>
      </c>
      <c r="E121" s="16">
        <v>41654</v>
      </c>
      <c r="F121" s="10">
        <v>45839</v>
      </c>
      <c r="G121" s="11">
        <f t="shared" si="0"/>
        <v>11</v>
      </c>
      <c r="H121" s="11">
        <f t="shared" si="1"/>
        <v>5</v>
      </c>
      <c r="I121" s="11">
        <f t="shared" si="2"/>
        <v>14</v>
      </c>
      <c r="J121" s="12" t="str">
        <f t="shared" si="7"/>
        <v>20</v>
      </c>
      <c r="K121" s="13" t="s">
        <v>20</v>
      </c>
      <c r="L121" s="14" t="s">
        <v>23</v>
      </c>
      <c r="M121" s="11" t="str">
        <f t="shared" si="8"/>
        <v>25</v>
      </c>
      <c r="N121" s="11">
        <f t="shared" si="5"/>
        <v>45</v>
      </c>
      <c r="O121" s="54">
        <f>RANK(N121,$N$15:$N$144,0)+COUNTIF($N$15:N121,N121)-1</f>
        <v>124</v>
      </c>
      <c r="P121" s="55" t="str">
        <f t="shared" si="9"/>
        <v>Tidak Masuk 64 Besar</v>
      </c>
    </row>
    <row r="122" spans="1:16" ht="14.25" customHeight="1" x14ac:dyDescent="0.35">
      <c r="A122" s="1"/>
      <c r="B122" s="7">
        <v>108</v>
      </c>
      <c r="C122" s="7">
        <v>108</v>
      </c>
      <c r="D122" s="15" t="s">
        <v>125</v>
      </c>
      <c r="E122" s="16">
        <v>41504</v>
      </c>
      <c r="F122" s="10">
        <v>45839</v>
      </c>
      <c r="G122" s="11">
        <f t="shared" si="0"/>
        <v>11</v>
      </c>
      <c r="H122" s="11">
        <f t="shared" si="1"/>
        <v>10</v>
      </c>
      <c r="I122" s="11">
        <f t="shared" si="2"/>
        <v>17</v>
      </c>
      <c r="J122" s="12" t="str">
        <f t="shared" si="7"/>
        <v>20</v>
      </c>
      <c r="K122" s="13" t="s">
        <v>20</v>
      </c>
      <c r="L122" s="14" t="s">
        <v>28</v>
      </c>
      <c r="M122" s="11" t="str">
        <f t="shared" si="8"/>
        <v>5</v>
      </c>
      <c r="N122" s="11">
        <f t="shared" si="5"/>
        <v>25</v>
      </c>
      <c r="O122" s="54">
        <f>RANK(N122,$N$15:$N$144,0)+COUNTIF($N$15:N122,N122)-1</f>
        <v>128</v>
      </c>
      <c r="P122" s="55" t="str">
        <f t="shared" si="9"/>
        <v>Tidak Masuk 64 Besar</v>
      </c>
    </row>
    <row r="123" spans="1:16" ht="14.25" customHeight="1" x14ac:dyDescent="0.35">
      <c r="A123" s="1"/>
      <c r="B123" s="7">
        <v>109</v>
      </c>
      <c r="C123" s="7">
        <v>109</v>
      </c>
      <c r="D123" s="15" t="s">
        <v>126</v>
      </c>
      <c r="E123" s="16">
        <v>40515</v>
      </c>
      <c r="F123" s="10">
        <v>45839</v>
      </c>
      <c r="G123" s="11">
        <f t="shared" si="0"/>
        <v>14</v>
      </c>
      <c r="H123" s="11">
        <f t="shared" si="1"/>
        <v>6</v>
      </c>
      <c r="I123" s="11">
        <f t="shared" si="2"/>
        <v>2</v>
      </c>
      <c r="J123" s="12" t="str">
        <f t="shared" si="7"/>
        <v>80</v>
      </c>
      <c r="K123" s="13" t="s">
        <v>20</v>
      </c>
      <c r="L123" s="14" t="s">
        <v>21</v>
      </c>
      <c r="M123" s="11" t="str">
        <f t="shared" si="8"/>
        <v>50</v>
      </c>
      <c r="N123" s="11">
        <f t="shared" si="5"/>
        <v>130</v>
      </c>
      <c r="O123" s="54">
        <f>RANK(N123,$N$15:$N$144,0)+COUNTIF($N$15:N123,N123)-1</f>
        <v>15</v>
      </c>
      <c r="P123" s="55" t="str">
        <f t="shared" si="9"/>
        <v>Masuk 64 Besar</v>
      </c>
    </row>
    <row r="124" spans="1:16" ht="14.25" customHeight="1" x14ac:dyDescent="0.35">
      <c r="A124" s="1"/>
      <c r="B124" s="7">
        <v>110</v>
      </c>
      <c r="C124" s="7">
        <v>110</v>
      </c>
      <c r="D124" s="15" t="s">
        <v>127</v>
      </c>
      <c r="E124" s="16">
        <v>41696</v>
      </c>
      <c r="F124" s="10">
        <v>45839</v>
      </c>
      <c r="G124" s="11">
        <f t="shared" si="0"/>
        <v>11</v>
      </c>
      <c r="H124" s="11">
        <f t="shared" si="1"/>
        <v>4</v>
      </c>
      <c r="I124" s="11">
        <f t="shared" si="2"/>
        <v>25</v>
      </c>
      <c r="J124" s="12" t="str">
        <f t="shared" si="7"/>
        <v>20</v>
      </c>
      <c r="K124" s="13" t="s">
        <v>20</v>
      </c>
      <c r="L124" s="14" t="s">
        <v>28</v>
      </c>
      <c r="M124" s="11" t="str">
        <f t="shared" si="8"/>
        <v>5</v>
      </c>
      <c r="N124" s="11">
        <f t="shared" si="5"/>
        <v>25</v>
      </c>
      <c r="O124" s="54">
        <f>RANK(N124,$N$15:$N$144,0)+COUNTIF($N$15:N124,N124)-1</f>
        <v>129</v>
      </c>
      <c r="P124" s="55" t="str">
        <f t="shared" si="9"/>
        <v>Tidak Masuk 64 Besar</v>
      </c>
    </row>
    <row r="125" spans="1:16" ht="14.25" customHeight="1" x14ac:dyDescent="0.35">
      <c r="A125" s="1"/>
      <c r="B125" s="7">
        <v>111</v>
      </c>
      <c r="C125" s="7">
        <v>111</v>
      </c>
      <c r="D125" s="15" t="s">
        <v>128</v>
      </c>
      <c r="E125" s="16">
        <v>41687</v>
      </c>
      <c r="F125" s="10">
        <v>45839</v>
      </c>
      <c r="G125" s="11">
        <f t="shared" si="0"/>
        <v>11</v>
      </c>
      <c r="H125" s="11">
        <f t="shared" si="1"/>
        <v>4</v>
      </c>
      <c r="I125" s="11">
        <f t="shared" si="2"/>
        <v>16</v>
      </c>
      <c r="J125" s="12" t="str">
        <f t="shared" si="7"/>
        <v>20</v>
      </c>
      <c r="K125" s="13" t="s">
        <v>20</v>
      </c>
      <c r="L125" s="14" t="s">
        <v>21</v>
      </c>
      <c r="M125" s="11" t="str">
        <f t="shared" si="8"/>
        <v>50</v>
      </c>
      <c r="N125" s="11">
        <f t="shared" si="5"/>
        <v>70</v>
      </c>
      <c r="O125" s="54">
        <f>RANK(N125,$N$15:$N$144,0)+COUNTIF($N$15:N125,N125)-1</f>
        <v>83</v>
      </c>
      <c r="P125" s="55" t="str">
        <f t="shared" si="9"/>
        <v>Tidak Masuk 64 Besar</v>
      </c>
    </row>
    <row r="126" spans="1:16" ht="14.25" customHeight="1" x14ac:dyDescent="0.35">
      <c r="A126" s="1"/>
      <c r="B126" s="7">
        <v>112</v>
      </c>
      <c r="C126" s="7">
        <v>112</v>
      </c>
      <c r="D126" s="9" t="s">
        <v>129</v>
      </c>
      <c r="E126" s="16">
        <v>40925</v>
      </c>
      <c r="F126" s="10">
        <v>45839</v>
      </c>
      <c r="G126" s="11">
        <f t="shared" si="0"/>
        <v>13</v>
      </c>
      <c r="H126" s="11">
        <f t="shared" si="1"/>
        <v>5</v>
      </c>
      <c r="I126" s="11">
        <f t="shared" si="2"/>
        <v>16</v>
      </c>
      <c r="J126" s="12" t="str">
        <f t="shared" si="7"/>
        <v>60</v>
      </c>
      <c r="K126" s="13" t="s">
        <v>20</v>
      </c>
      <c r="L126" s="14" t="s">
        <v>21</v>
      </c>
      <c r="M126" s="11" t="str">
        <f t="shared" si="8"/>
        <v>50</v>
      </c>
      <c r="N126" s="11">
        <f t="shared" si="5"/>
        <v>110</v>
      </c>
      <c r="O126" s="54">
        <f>RANK(N126,$N$15:$N$144,0)+COUNTIF($N$15:N126,N126)-1</f>
        <v>27</v>
      </c>
      <c r="P126" s="55" t="str">
        <f t="shared" si="9"/>
        <v>Masuk 64 Besar</v>
      </c>
    </row>
    <row r="127" spans="1:16" ht="14.25" customHeight="1" x14ac:dyDescent="0.35">
      <c r="A127" s="1"/>
      <c r="B127" s="7">
        <v>113</v>
      </c>
      <c r="C127" s="7">
        <v>113</v>
      </c>
      <c r="D127" s="9" t="s">
        <v>130</v>
      </c>
      <c r="E127" s="16">
        <v>41350</v>
      </c>
      <c r="F127" s="10">
        <v>45839</v>
      </c>
      <c r="G127" s="11">
        <f t="shared" si="0"/>
        <v>12</v>
      </c>
      <c r="H127" s="11">
        <f t="shared" si="1"/>
        <v>3</v>
      </c>
      <c r="I127" s="11">
        <f t="shared" si="2"/>
        <v>16</v>
      </c>
      <c r="J127" s="12" t="str">
        <f t="shared" si="7"/>
        <v>40</v>
      </c>
      <c r="K127" s="13" t="s">
        <v>20</v>
      </c>
      <c r="L127" s="14" t="s">
        <v>28</v>
      </c>
      <c r="M127" s="11" t="str">
        <f t="shared" si="8"/>
        <v>5</v>
      </c>
      <c r="N127" s="11">
        <f t="shared" si="5"/>
        <v>45</v>
      </c>
      <c r="O127" s="54">
        <f>RANK(N127,$N$15:$N$144,0)+COUNTIF($N$15:N127,N127)-1</f>
        <v>125</v>
      </c>
      <c r="P127" s="55" t="str">
        <f t="shared" si="9"/>
        <v>Tidak Masuk 64 Besar</v>
      </c>
    </row>
    <row r="128" spans="1:16" ht="14.25" customHeight="1" x14ac:dyDescent="0.35">
      <c r="A128" s="1"/>
      <c r="B128" s="7">
        <v>114</v>
      </c>
      <c r="C128" s="7">
        <v>114</v>
      </c>
      <c r="D128" s="9" t="s">
        <v>131</v>
      </c>
      <c r="E128" s="16">
        <v>40790</v>
      </c>
      <c r="F128" s="10">
        <v>45839</v>
      </c>
      <c r="G128" s="11">
        <f t="shared" si="0"/>
        <v>13</v>
      </c>
      <c r="H128" s="11">
        <f t="shared" si="1"/>
        <v>9</v>
      </c>
      <c r="I128" s="11">
        <f t="shared" si="2"/>
        <v>3</v>
      </c>
      <c r="J128" s="12" t="str">
        <f t="shared" si="7"/>
        <v>60</v>
      </c>
      <c r="K128" s="13" t="s">
        <v>20</v>
      </c>
      <c r="L128" s="14" t="s">
        <v>28</v>
      </c>
      <c r="M128" s="11" t="str">
        <f t="shared" si="8"/>
        <v>5</v>
      </c>
      <c r="N128" s="11">
        <f t="shared" si="5"/>
        <v>65</v>
      </c>
      <c r="O128" s="54">
        <f>RANK(N128,$N$15:$N$144,0)+COUNTIF($N$15:N128,N128)-1</f>
        <v>103</v>
      </c>
      <c r="P128" s="55" t="str">
        <f t="shared" si="9"/>
        <v>Tidak Masuk 64 Besar</v>
      </c>
    </row>
    <row r="129" spans="1:16" ht="14.25" customHeight="1" x14ac:dyDescent="0.35">
      <c r="A129" s="1"/>
      <c r="B129" s="7">
        <v>115</v>
      </c>
      <c r="C129" s="7">
        <v>115</v>
      </c>
      <c r="D129" s="9" t="s">
        <v>132</v>
      </c>
      <c r="E129" s="16">
        <v>40846</v>
      </c>
      <c r="F129" s="10">
        <v>45839</v>
      </c>
      <c r="G129" s="11">
        <f t="shared" si="0"/>
        <v>13</v>
      </c>
      <c r="H129" s="11">
        <f t="shared" si="1"/>
        <v>8</v>
      </c>
      <c r="I129" s="11">
        <f t="shared" si="2"/>
        <v>29</v>
      </c>
      <c r="J129" s="12" t="str">
        <f t="shared" si="7"/>
        <v>60</v>
      </c>
      <c r="K129" s="13" t="s">
        <v>20</v>
      </c>
      <c r="L129" s="14" t="s">
        <v>21</v>
      </c>
      <c r="M129" s="11" t="str">
        <f t="shared" si="8"/>
        <v>50</v>
      </c>
      <c r="N129" s="11">
        <f t="shared" si="5"/>
        <v>110</v>
      </c>
      <c r="O129" s="54">
        <f>RANK(N129,$N$15:$N$144,0)+COUNTIF($N$15:N129,N129)-1</f>
        <v>28</v>
      </c>
      <c r="P129" s="55" t="str">
        <f t="shared" si="9"/>
        <v>Masuk 64 Besar</v>
      </c>
    </row>
    <row r="130" spans="1:16" ht="14.25" customHeight="1" x14ac:dyDescent="0.35">
      <c r="A130" s="1"/>
      <c r="B130" s="7">
        <v>116</v>
      </c>
      <c r="C130" s="7">
        <v>116</v>
      </c>
      <c r="D130" s="9" t="s">
        <v>133</v>
      </c>
      <c r="E130" s="16">
        <v>41536</v>
      </c>
      <c r="F130" s="10">
        <v>45839</v>
      </c>
      <c r="G130" s="11">
        <f t="shared" si="0"/>
        <v>11</v>
      </c>
      <c r="H130" s="11">
        <f t="shared" si="1"/>
        <v>9</v>
      </c>
      <c r="I130" s="11">
        <f t="shared" si="2"/>
        <v>18</v>
      </c>
      <c r="J130" s="12" t="str">
        <f t="shared" si="7"/>
        <v>20</v>
      </c>
      <c r="K130" s="13" t="s">
        <v>20</v>
      </c>
      <c r="L130" s="14" t="s">
        <v>28</v>
      </c>
      <c r="M130" s="11" t="str">
        <f t="shared" si="8"/>
        <v>5</v>
      </c>
      <c r="N130" s="11">
        <f t="shared" si="5"/>
        <v>25</v>
      </c>
      <c r="O130" s="54">
        <f>RANK(N130,$N$15:$N$144,0)+COUNTIF($N$15:N130,N130)-1</f>
        <v>130</v>
      </c>
      <c r="P130" s="55" t="str">
        <f t="shared" si="9"/>
        <v>Tidak Masuk 64 Besar</v>
      </c>
    </row>
    <row r="131" spans="1:16" ht="14.25" customHeight="1" x14ac:dyDescent="0.35">
      <c r="A131" s="1"/>
      <c r="B131" s="7">
        <v>117</v>
      </c>
      <c r="C131" s="7">
        <v>117</v>
      </c>
      <c r="D131" s="9" t="s">
        <v>134</v>
      </c>
      <c r="E131" s="16">
        <v>40185</v>
      </c>
      <c r="F131" s="10">
        <v>45839</v>
      </c>
      <c r="G131" s="11">
        <f t="shared" si="0"/>
        <v>15</v>
      </c>
      <c r="H131" s="11">
        <f t="shared" si="1"/>
        <v>5</v>
      </c>
      <c r="I131" s="11">
        <f t="shared" si="2"/>
        <v>6</v>
      </c>
      <c r="J131" s="12" t="str">
        <f t="shared" si="7"/>
        <v>100</v>
      </c>
      <c r="K131" s="13" t="s">
        <v>20</v>
      </c>
      <c r="L131" s="14" t="s">
        <v>21</v>
      </c>
      <c r="M131" s="11" t="str">
        <f t="shared" si="8"/>
        <v>50</v>
      </c>
      <c r="N131" s="11">
        <f t="shared" si="5"/>
        <v>150</v>
      </c>
      <c r="O131" s="54">
        <f>RANK(N131,$N$15:$N$144,0)+COUNTIF($N$15:N131,N131)-1</f>
        <v>4</v>
      </c>
      <c r="P131" s="55" t="str">
        <f t="shared" si="9"/>
        <v>Masuk 64 Besar</v>
      </c>
    </row>
    <row r="132" spans="1:16" ht="14.25" customHeight="1" x14ac:dyDescent="0.35">
      <c r="A132" s="1"/>
      <c r="B132" s="7">
        <v>118</v>
      </c>
      <c r="C132" s="7">
        <v>118</v>
      </c>
      <c r="D132" s="9" t="s">
        <v>135</v>
      </c>
      <c r="E132" s="16">
        <v>41134</v>
      </c>
      <c r="F132" s="10">
        <v>45839</v>
      </c>
      <c r="G132" s="11">
        <f t="shared" si="0"/>
        <v>12</v>
      </c>
      <c r="H132" s="11">
        <f t="shared" si="1"/>
        <v>10</v>
      </c>
      <c r="I132" s="11">
        <f t="shared" si="2"/>
        <v>12</v>
      </c>
      <c r="J132" s="12" t="str">
        <f t="shared" si="7"/>
        <v>40</v>
      </c>
      <c r="K132" s="13" t="s">
        <v>20</v>
      </c>
      <c r="L132" s="14" t="s">
        <v>28</v>
      </c>
      <c r="M132" s="11" t="str">
        <f t="shared" si="8"/>
        <v>5</v>
      </c>
      <c r="N132" s="11">
        <f t="shared" si="5"/>
        <v>45</v>
      </c>
      <c r="O132" s="54">
        <f>RANK(N132,$N$15:$N$144,0)+COUNTIF($N$15:N132,N132)-1</f>
        <v>126</v>
      </c>
      <c r="P132" s="55" t="str">
        <f t="shared" si="9"/>
        <v>Tidak Masuk 64 Besar</v>
      </c>
    </row>
    <row r="133" spans="1:16" ht="14.25" customHeight="1" x14ac:dyDescent="0.35">
      <c r="A133" s="1"/>
      <c r="B133" s="7">
        <v>119</v>
      </c>
      <c r="C133" s="7">
        <v>119</v>
      </c>
      <c r="D133" s="15" t="s">
        <v>111</v>
      </c>
      <c r="E133" s="16">
        <v>41697</v>
      </c>
      <c r="F133" s="10">
        <v>45839</v>
      </c>
      <c r="G133" s="11">
        <f t="shared" si="0"/>
        <v>11</v>
      </c>
      <c r="H133" s="11">
        <f t="shared" si="1"/>
        <v>4</v>
      </c>
      <c r="I133" s="11">
        <f t="shared" si="2"/>
        <v>26</v>
      </c>
      <c r="J133" s="12" t="str">
        <f t="shared" si="7"/>
        <v>20</v>
      </c>
      <c r="K133" s="13" t="s">
        <v>20</v>
      </c>
      <c r="L133" s="14" t="s">
        <v>21</v>
      </c>
      <c r="M133" s="11" t="str">
        <f t="shared" si="8"/>
        <v>50</v>
      </c>
      <c r="N133" s="11">
        <f t="shared" si="5"/>
        <v>70</v>
      </c>
      <c r="O133" s="54">
        <f>RANK(N133,$N$15:$N$144,0)+COUNTIF($N$15:N133,N133)-1</f>
        <v>84</v>
      </c>
      <c r="P133" s="55" t="str">
        <f t="shared" si="9"/>
        <v>Tidak Masuk 64 Besar</v>
      </c>
    </row>
    <row r="134" spans="1:16" ht="14.25" customHeight="1" x14ac:dyDescent="0.35">
      <c r="A134" s="1"/>
      <c r="B134" s="7">
        <v>120</v>
      </c>
      <c r="C134" s="7">
        <v>120</v>
      </c>
      <c r="D134" s="15" t="s">
        <v>129</v>
      </c>
      <c r="E134" s="17">
        <v>41160</v>
      </c>
      <c r="F134" s="10">
        <v>45839</v>
      </c>
      <c r="G134" s="11">
        <f t="shared" si="0"/>
        <v>12</v>
      </c>
      <c r="H134" s="11">
        <f t="shared" si="1"/>
        <v>9</v>
      </c>
      <c r="I134" s="11">
        <f t="shared" si="2"/>
        <v>7</v>
      </c>
      <c r="J134" s="12" t="str">
        <f t="shared" si="7"/>
        <v>40</v>
      </c>
      <c r="K134" s="13" t="s">
        <v>20</v>
      </c>
      <c r="L134" s="14" t="s">
        <v>21</v>
      </c>
      <c r="M134" s="11" t="str">
        <f t="shared" si="8"/>
        <v>50</v>
      </c>
      <c r="N134" s="11">
        <f t="shared" si="5"/>
        <v>90</v>
      </c>
      <c r="O134" s="54">
        <f>RANK(N134,$N$15:$N$144,0)+COUNTIF($N$15:N134,N134)-1</f>
        <v>56</v>
      </c>
      <c r="P134" s="55" t="str">
        <f t="shared" si="9"/>
        <v>Masuk 64 Besar</v>
      </c>
    </row>
    <row r="135" spans="1:16" ht="14.25" customHeight="1" x14ac:dyDescent="0.35">
      <c r="A135" s="1"/>
      <c r="B135" s="7">
        <v>121</v>
      </c>
      <c r="C135" s="7">
        <v>121</v>
      </c>
      <c r="D135" s="15" t="s">
        <v>92</v>
      </c>
      <c r="E135" s="17">
        <v>40459</v>
      </c>
      <c r="F135" s="10">
        <v>45839</v>
      </c>
      <c r="G135" s="11">
        <f t="shared" si="0"/>
        <v>14</v>
      </c>
      <c r="H135" s="11">
        <f t="shared" si="1"/>
        <v>8</v>
      </c>
      <c r="I135" s="11">
        <f t="shared" si="2"/>
        <v>7</v>
      </c>
      <c r="J135" s="12" t="str">
        <f t="shared" si="7"/>
        <v>80</v>
      </c>
      <c r="K135" s="13" t="s">
        <v>20</v>
      </c>
      <c r="L135" s="14" t="s">
        <v>21</v>
      </c>
      <c r="M135" s="11" t="str">
        <f t="shared" si="8"/>
        <v>50</v>
      </c>
      <c r="N135" s="11">
        <f t="shared" si="5"/>
        <v>130</v>
      </c>
      <c r="O135" s="54">
        <f>RANK(N135,$N$15:$N$144,0)+COUNTIF($N$15:N135,N135)-1</f>
        <v>16</v>
      </c>
      <c r="P135" s="55" t="str">
        <f t="shared" si="9"/>
        <v>Masuk 64 Besar</v>
      </c>
    </row>
    <row r="136" spans="1:16" ht="14.25" customHeight="1" x14ac:dyDescent="0.35">
      <c r="A136" s="1"/>
      <c r="B136" s="7">
        <v>122</v>
      </c>
      <c r="C136" s="7">
        <v>122</v>
      </c>
      <c r="D136" s="15" t="s">
        <v>136</v>
      </c>
      <c r="E136" s="17">
        <v>41508</v>
      </c>
      <c r="F136" s="10">
        <v>45839</v>
      </c>
      <c r="G136" s="11">
        <f t="shared" si="0"/>
        <v>11</v>
      </c>
      <c r="H136" s="11">
        <f t="shared" si="1"/>
        <v>10</v>
      </c>
      <c r="I136" s="11">
        <f t="shared" si="2"/>
        <v>21</v>
      </c>
      <c r="J136" s="12" t="str">
        <f t="shared" si="7"/>
        <v>20</v>
      </c>
      <c r="K136" s="13" t="s">
        <v>20</v>
      </c>
      <c r="L136" s="14" t="s">
        <v>21</v>
      </c>
      <c r="M136" s="11" t="str">
        <f t="shared" si="8"/>
        <v>50</v>
      </c>
      <c r="N136" s="11">
        <f t="shared" si="5"/>
        <v>70</v>
      </c>
      <c r="O136" s="54">
        <f>RANK(N136,$N$15:$N$144,0)+COUNTIF($N$15:N136,N136)-1</f>
        <v>85</v>
      </c>
      <c r="P136" s="55" t="str">
        <f t="shared" si="9"/>
        <v>Tidak Masuk 64 Besar</v>
      </c>
    </row>
    <row r="137" spans="1:16" ht="14.25" customHeight="1" x14ac:dyDescent="0.35">
      <c r="A137" s="1"/>
      <c r="B137" s="7">
        <v>123</v>
      </c>
      <c r="C137" s="7">
        <v>123</v>
      </c>
      <c r="D137" s="15" t="s">
        <v>137</v>
      </c>
      <c r="E137" s="17">
        <v>40244</v>
      </c>
      <c r="F137" s="10">
        <v>45839</v>
      </c>
      <c r="G137" s="11">
        <f t="shared" si="0"/>
        <v>15</v>
      </c>
      <c r="H137" s="11">
        <f t="shared" si="1"/>
        <v>3</v>
      </c>
      <c r="I137" s="11">
        <f t="shared" si="2"/>
        <v>6</v>
      </c>
      <c r="J137" s="12" t="str">
        <f t="shared" si="7"/>
        <v>100</v>
      </c>
      <c r="K137" s="13" t="s">
        <v>20</v>
      </c>
      <c r="L137" s="14" t="s">
        <v>21</v>
      </c>
      <c r="M137" s="11" t="str">
        <f t="shared" si="8"/>
        <v>50</v>
      </c>
      <c r="N137" s="11">
        <f t="shared" si="5"/>
        <v>150</v>
      </c>
      <c r="O137" s="54">
        <f>RANK(N137,$N$15:$N$144,0)+COUNTIF($N$15:N137,N137)-1</f>
        <v>5</v>
      </c>
      <c r="P137" s="55" t="str">
        <f t="shared" si="9"/>
        <v>Masuk 64 Besar</v>
      </c>
    </row>
    <row r="138" spans="1:16" ht="14.25" customHeight="1" x14ac:dyDescent="0.35">
      <c r="A138" s="1"/>
      <c r="B138" s="7">
        <v>124</v>
      </c>
      <c r="C138" s="7">
        <v>124</v>
      </c>
      <c r="D138" s="15" t="s">
        <v>138</v>
      </c>
      <c r="E138" s="17">
        <v>40261</v>
      </c>
      <c r="F138" s="10">
        <v>45839</v>
      </c>
      <c r="G138" s="11">
        <f t="shared" si="0"/>
        <v>15</v>
      </c>
      <c r="H138" s="11">
        <f t="shared" si="1"/>
        <v>3</v>
      </c>
      <c r="I138" s="11">
        <f t="shared" si="2"/>
        <v>23</v>
      </c>
      <c r="J138" s="12" t="str">
        <f t="shared" si="7"/>
        <v>100</v>
      </c>
      <c r="K138" s="13" t="s">
        <v>20</v>
      </c>
      <c r="L138" s="14" t="s">
        <v>21</v>
      </c>
      <c r="M138" s="11" t="str">
        <f t="shared" si="8"/>
        <v>50</v>
      </c>
      <c r="N138" s="11">
        <f t="shared" si="5"/>
        <v>150</v>
      </c>
      <c r="O138" s="54">
        <f>RANK(N138,$N$15:$N$144,0)+COUNTIF($N$15:N138,N138)-1</f>
        <v>6</v>
      </c>
      <c r="P138" s="55" t="str">
        <f t="shared" si="9"/>
        <v>Masuk 64 Besar</v>
      </c>
    </row>
    <row r="139" spans="1:16" ht="14.25" customHeight="1" x14ac:dyDescent="0.35">
      <c r="A139" s="1"/>
      <c r="B139" s="7">
        <v>125</v>
      </c>
      <c r="C139" s="7">
        <v>125</v>
      </c>
      <c r="D139" s="15" t="s">
        <v>139</v>
      </c>
      <c r="E139" s="17">
        <v>40808</v>
      </c>
      <c r="F139" s="10">
        <v>45839</v>
      </c>
      <c r="G139" s="11">
        <f t="shared" si="0"/>
        <v>13</v>
      </c>
      <c r="H139" s="11">
        <f t="shared" si="1"/>
        <v>9</v>
      </c>
      <c r="I139" s="11">
        <f t="shared" si="2"/>
        <v>21</v>
      </c>
      <c r="J139" s="12" t="str">
        <f t="shared" si="7"/>
        <v>60</v>
      </c>
      <c r="K139" s="13" t="s">
        <v>20</v>
      </c>
      <c r="L139" s="14" t="s">
        <v>21</v>
      </c>
      <c r="M139" s="11" t="str">
        <f t="shared" si="8"/>
        <v>50</v>
      </c>
      <c r="N139" s="11">
        <f t="shared" si="5"/>
        <v>110</v>
      </c>
      <c r="O139" s="54">
        <f>RANK(N139,$N$15:$N$144,0)+COUNTIF($N$15:N139,N139)-1</f>
        <v>29</v>
      </c>
      <c r="P139" s="55" t="str">
        <f t="shared" si="9"/>
        <v>Masuk 64 Besar</v>
      </c>
    </row>
    <row r="140" spans="1:16" ht="14.25" customHeight="1" x14ac:dyDescent="0.35">
      <c r="A140" s="1"/>
      <c r="B140" s="7">
        <v>126</v>
      </c>
      <c r="C140" s="7">
        <v>126</v>
      </c>
      <c r="D140" s="15" t="s">
        <v>140</v>
      </c>
      <c r="E140" s="17">
        <v>41220</v>
      </c>
      <c r="F140" s="10">
        <v>45839</v>
      </c>
      <c r="G140" s="11">
        <f t="shared" si="0"/>
        <v>12</v>
      </c>
      <c r="H140" s="11">
        <f t="shared" si="1"/>
        <v>7</v>
      </c>
      <c r="I140" s="11">
        <f t="shared" si="2"/>
        <v>6</v>
      </c>
      <c r="J140" s="12" t="str">
        <f t="shared" si="7"/>
        <v>40</v>
      </c>
      <c r="K140" s="13" t="s">
        <v>20</v>
      </c>
      <c r="L140" s="14" t="s">
        <v>21</v>
      </c>
      <c r="M140" s="11" t="str">
        <f t="shared" si="8"/>
        <v>50</v>
      </c>
      <c r="N140" s="11">
        <f t="shared" si="5"/>
        <v>90</v>
      </c>
      <c r="O140" s="54">
        <f>RANK(N140,$N$15:$N$144,0)+COUNTIF($N$15:N140,N140)-1</f>
        <v>57</v>
      </c>
      <c r="P140" s="55" t="str">
        <f t="shared" si="9"/>
        <v>Masuk 64 Besar</v>
      </c>
    </row>
    <row r="141" spans="1:16" ht="14.25" customHeight="1" x14ac:dyDescent="0.35">
      <c r="A141" s="1"/>
      <c r="B141" s="7">
        <v>127</v>
      </c>
      <c r="C141" s="7">
        <v>127</v>
      </c>
      <c r="D141" s="15" t="s">
        <v>141</v>
      </c>
      <c r="E141" s="17">
        <v>40442</v>
      </c>
      <c r="F141" s="10">
        <v>45839</v>
      </c>
      <c r="G141" s="11">
        <f t="shared" si="0"/>
        <v>14</v>
      </c>
      <c r="H141" s="11">
        <f t="shared" si="1"/>
        <v>9</v>
      </c>
      <c r="I141" s="11">
        <f t="shared" si="2"/>
        <v>20</v>
      </c>
      <c r="J141" s="12" t="str">
        <f t="shared" si="7"/>
        <v>80</v>
      </c>
      <c r="K141" s="13" t="s">
        <v>20</v>
      </c>
      <c r="L141" s="14" t="s">
        <v>21</v>
      </c>
      <c r="M141" s="11" t="str">
        <f t="shared" si="8"/>
        <v>50</v>
      </c>
      <c r="N141" s="11">
        <f t="shared" si="5"/>
        <v>130</v>
      </c>
      <c r="O141" s="54">
        <f>RANK(N141,$N$15:$N$144,0)+COUNTIF($N$15:N141,N141)-1</f>
        <v>17</v>
      </c>
      <c r="P141" s="55" t="str">
        <f t="shared" si="9"/>
        <v>Masuk 64 Besar</v>
      </c>
    </row>
    <row r="142" spans="1:16" ht="14.25" customHeight="1" x14ac:dyDescent="0.35">
      <c r="A142" s="1"/>
      <c r="B142" s="7">
        <v>128</v>
      </c>
      <c r="C142" s="7">
        <v>128</v>
      </c>
      <c r="D142" s="15" t="s">
        <v>69</v>
      </c>
      <c r="E142" s="17">
        <v>41440</v>
      </c>
      <c r="F142" s="10">
        <v>45839</v>
      </c>
      <c r="G142" s="11">
        <f t="shared" si="0"/>
        <v>12</v>
      </c>
      <c r="H142" s="11">
        <f t="shared" si="1"/>
        <v>0</v>
      </c>
      <c r="I142" s="11">
        <f t="shared" si="2"/>
        <v>14</v>
      </c>
      <c r="J142" s="12" t="str">
        <f t="shared" si="7"/>
        <v>40</v>
      </c>
      <c r="K142" s="13" t="s">
        <v>20</v>
      </c>
      <c r="L142" s="14" t="s">
        <v>21</v>
      </c>
      <c r="M142" s="11" t="str">
        <f t="shared" si="8"/>
        <v>50</v>
      </c>
      <c r="N142" s="11">
        <f t="shared" si="5"/>
        <v>90</v>
      </c>
      <c r="O142" s="54">
        <f>RANK(N142,$N$15:$N$144,0)+COUNTIF($N$15:N142,N142)-1</f>
        <v>58</v>
      </c>
      <c r="P142" s="55" t="str">
        <f t="shared" si="9"/>
        <v>Masuk 64 Besar</v>
      </c>
    </row>
    <row r="143" spans="1:16" ht="14.25" customHeight="1" x14ac:dyDescent="0.35">
      <c r="A143" s="1"/>
      <c r="B143" s="7">
        <v>129</v>
      </c>
      <c r="C143" s="7">
        <v>129</v>
      </c>
      <c r="D143" s="15" t="s">
        <v>84</v>
      </c>
      <c r="E143" s="17">
        <v>41443</v>
      </c>
      <c r="F143" s="10">
        <v>45839</v>
      </c>
      <c r="G143" s="11">
        <f t="shared" si="0"/>
        <v>12</v>
      </c>
      <c r="H143" s="11">
        <f t="shared" si="1"/>
        <v>0</v>
      </c>
      <c r="I143" s="11">
        <f t="shared" si="2"/>
        <v>17</v>
      </c>
      <c r="J143" s="12" t="str">
        <f t="shared" si="7"/>
        <v>40</v>
      </c>
      <c r="K143" s="13" t="s">
        <v>20</v>
      </c>
      <c r="L143" s="14" t="s">
        <v>21</v>
      </c>
      <c r="M143" s="11" t="str">
        <f t="shared" si="8"/>
        <v>50</v>
      </c>
      <c r="N143" s="11">
        <f t="shared" si="5"/>
        <v>90</v>
      </c>
      <c r="O143" s="54">
        <f>RANK(N143,$N$15:$N$144,0)+COUNTIF($N$15:N143,N143)-1</f>
        <v>59</v>
      </c>
      <c r="P143" s="55" t="str">
        <f t="shared" si="9"/>
        <v>Masuk 64 Besar</v>
      </c>
    </row>
    <row r="144" spans="1:16" ht="14.25" customHeight="1" x14ac:dyDescent="0.35">
      <c r="A144" s="1"/>
      <c r="B144" s="7">
        <v>130</v>
      </c>
      <c r="C144" s="7">
        <v>130</v>
      </c>
      <c r="D144" s="15" t="s">
        <v>142</v>
      </c>
      <c r="E144" s="17">
        <v>41690</v>
      </c>
      <c r="F144" s="10">
        <v>45839</v>
      </c>
      <c r="G144" s="11">
        <f t="shared" si="0"/>
        <v>11</v>
      </c>
      <c r="H144" s="11">
        <f t="shared" si="1"/>
        <v>4</v>
      </c>
      <c r="I144" s="11">
        <f t="shared" si="2"/>
        <v>19</v>
      </c>
      <c r="J144" s="12" t="str">
        <f t="shared" ref="J144" si="10">IF(AND(G144&gt;=15,H144&gt;=0),"100",IF(AND(G144=14,H144&lt;=11),"80",IF(AND(G144=13,H144&lt;=11),"60",IF(AND(G144=12,H144&lt;=11),"40",IF(AND(G144=11,H144&lt;=11),"20",)))))</f>
        <v>20</v>
      </c>
      <c r="K144" s="13" t="s">
        <v>20</v>
      </c>
      <c r="L144" s="14" t="s">
        <v>21</v>
      </c>
      <c r="M144" s="11" t="str">
        <f t="shared" ref="M144" si="11">IF(L144="Wilayah Domisili 1","50",IF(L144="Wilayah Domisili 2","25",IF(L144="Wilayah Domisili 3","5",)))</f>
        <v>50</v>
      </c>
      <c r="N144" s="11">
        <f t="shared" si="5"/>
        <v>70</v>
      </c>
      <c r="O144" s="54">
        <f>RANK(N144,$N$15:$N$144,0)+COUNTIF($N$15:N144,N144)-1</f>
        <v>86</v>
      </c>
      <c r="P144" s="55" t="str">
        <f t="shared" ref="P144" si="12">IF(AND(O144&gt;=1, O144&lt;=64), "Masuk 64 Besar", "Tidak Masuk 64 Besar")</f>
        <v>Tidak Masuk 64 Besar</v>
      </c>
    </row>
    <row r="145" spans="1:16" ht="14.25" customHeight="1" x14ac:dyDescent="0.35">
      <c r="A145" s="1"/>
      <c r="B145" s="2"/>
      <c r="C145" s="2"/>
      <c r="D145" s="1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4"/>
    </row>
    <row r="146" spans="1:16" ht="14.25" customHeight="1" x14ac:dyDescent="0.35">
      <c r="A146" s="1"/>
      <c r="B146" s="2"/>
      <c r="C146" s="2"/>
      <c r="D146" s="1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4"/>
    </row>
    <row r="147" spans="1:16" ht="14.25" customHeight="1" x14ac:dyDescent="0.35">
      <c r="A147" s="1"/>
      <c r="B147" s="2"/>
      <c r="C147" s="2"/>
      <c r="D147" s="1"/>
      <c r="E147" s="2"/>
      <c r="F147" s="2"/>
      <c r="G147" s="2"/>
      <c r="H147" s="2"/>
      <c r="I147" s="2"/>
      <c r="J147" s="2"/>
      <c r="K147" s="2"/>
      <c r="L147" s="99" t="s">
        <v>143</v>
      </c>
      <c r="M147" s="94"/>
      <c r="N147" s="94"/>
      <c r="O147" s="2"/>
      <c r="P147" s="4"/>
    </row>
    <row r="148" spans="1:16" ht="14.25" customHeight="1" x14ac:dyDescent="0.35">
      <c r="A148" s="1"/>
      <c r="B148" s="2"/>
      <c r="C148" s="2"/>
      <c r="D148" s="1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4"/>
    </row>
    <row r="149" spans="1:16" ht="14.25" customHeight="1" x14ac:dyDescent="0.35">
      <c r="A149" s="1"/>
      <c r="B149" s="2"/>
      <c r="C149" s="2"/>
      <c r="D149" s="1"/>
      <c r="E149" s="2"/>
      <c r="F149" s="2"/>
      <c r="G149" s="2"/>
      <c r="H149" s="2"/>
      <c r="I149" s="2"/>
      <c r="J149" s="2"/>
      <c r="K149" s="2"/>
      <c r="L149" s="99" t="s">
        <v>159</v>
      </c>
      <c r="M149" s="94"/>
      <c r="N149" s="94"/>
      <c r="O149" s="2"/>
      <c r="P149" s="4"/>
    </row>
    <row r="150" spans="1:16" ht="14.25" customHeight="1" x14ac:dyDescent="0.35">
      <c r="A150" s="1"/>
      <c r="B150" s="2"/>
      <c r="C150" s="2"/>
      <c r="D150" s="1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4"/>
    </row>
    <row r="151" spans="1:16" ht="14.25" customHeight="1" x14ac:dyDescent="0.35">
      <c r="A151" s="1"/>
      <c r="B151" s="2"/>
      <c r="C151" s="2"/>
      <c r="D151" s="1"/>
      <c r="E151" s="2"/>
      <c r="F151" s="2"/>
      <c r="G151" s="2"/>
      <c r="H151" s="2"/>
      <c r="I151" s="2"/>
      <c r="J151" s="2"/>
      <c r="K151" s="2"/>
      <c r="L151" s="2" t="s">
        <v>144</v>
      </c>
      <c r="M151" s="2"/>
      <c r="N151" s="2"/>
      <c r="O151" s="2"/>
      <c r="P151" s="4"/>
    </row>
    <row r="152" spans="1:16" ht="14.25" customHeight="1" x14ac:dyDescent="0.35">
      <c r="A152" s="1"/>
      <c r="B152" s="2"/>
      <c r="C152" s="2"/>
      <c r="D152" s="1"/>
      <c r="E152" s="2"/>
      <c r="F152" s="2"/>
      <c r="G152" s="2"/>
      <c r="H152" s="2"/>
      <c r="I152" s="2"/>
      <c r="J152" s="2"/>
      <c r="K152" s="2"/>
      <c r="L152" s="2" t="s">
        <v>145</v>
      </c>
      <c r="M152" s="2"/>
      <c r="N152" s="2"/>
      <c r="O152" s="2"/>
      <c r="P152" s="4"/>
    </row>
    <row r="153" spans="1:16" ht="14.25" customHeight="1" x14ac:dyDescent="0.35">
      <c r="A153" s="1"/>
      <c r="B153" s="2"/>
      <c r="C153" s="2"/>
      <c r="D153" s="1"/>
      <c r="E153" s="2"/>
      <c r="F153" s="2"/>
      <c r="G153" s="2"/>
      <c r="H153" s="2"/>
      <c r="I153" s="2"/>
      <c r="J153" s="2"/>
      <c r="K153" s="2"/>
      <c r="L153" s="2" t="s">
        <v>146</v>
      </c>
      <c r="M153" s="2"/>
      <c r="N153" s="2"/>
      <c r="O153" s="2"/>
      <c r="P153" s="4"/>
    </row>
    <row r="154" spans="1:16" ht="14.25" customHeight="1" x14ac:dyDescent="0.35">
      <c r="A154" s="1"/>
      <c r="B154" s="2"/>
      <c r="C154" s="2"/>
      <c r="D154" s="1"/>
      <c r="E154" s="2"/>
      <c r="F154" s="2"/>
      <c r="G154" s="2"/>
      <c r="H154" s="2"/>
      <c r="I154" s="2"/>
      <c r="J154" s="2"/>
      <c r="K154" s="2"/>
      <c r="L154" s="2" t="s">
        <v>147</v>
      </c>
      <c r="M154" s="2"/>
      <c r="N154" s="2"/>
      <c r="O154" s="2"/>
      <c r="P154" s="4"/>
    </row>
  </sheetData>
  <mergeCells count="22">
    <mergeCell ref="P12:P13"/>
    <mergeCell ref="O12:O13"/>
    <mergeCell ref="L147:N147"/>
    <mergeCell ref="L149:N149"/>
    <mergeCell ref="E12:E13"/>
    <mergeCell ref="F12:F13"/>
    <mergeCell ref="G12:I12"/>
    <mergeCell ref="N12:N13"/>
    <mergeCell ref="M12:M13"/>
    <mergeCell ref="B9:D9"/>
    <mergeCell ref="J12:J13"/>
    <mergeCell ref="L12:L13"/>
    <mergeCell ref="K12:K13"/>
    <mergeCell ref="B12:B13"/>
    <mergeCell ref="D12:D13"/>
    <mergeCell ref="C12:C13"/>
    <mergeCell ref="B8:P8"/>
    <mergeCell ref="B7:P7"/>
    <mergeCell ref="B1:P1"/>
    <mergeCell ref="B2:P2"/>
    <mergeCell ref="B3:P3"/>
    <mergeCell ref="B4:P4"/>
  </mergeCells>
  <conditionalFormatting sqref="P15:P144">
    <cfRule type="cellIs" dxfId="1" priority="1" operator="between">
      <formula>84</formula>
      <formula>100</formula>
    </cfRule>
  </conditionalFormatting>
  <pageMargins left="0.70866141732283472" right="0.70866141732283472" top="0.39370078740157483" bottom="0.78740157480314965" header="0" footer="0"/>
  <pageSetup paperSize="5" scale="68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Referensi!$B$3:$B$5</xm:f>
          </x14:formula1>
          <xm:sqref>L15:L144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025AC-164C-4FA8-B990-C4871EDA1A1F}">
  <sheetPr>
    <tabColor rgb="FF0070C0"/>
    <pageSetUpPr fitToPage="1"/>
  </sheetPr>
  <dimension ref="A1:J143"/>
  <sheetViews>
    <sheetView workbookViewId="0">
      <selection activeCell="L77" sqref="L77"/>
    </sheetView>
  </sheetViews>
  <sheetFormatPr defaultRowHeight="14.5" x14ac:dyDescent="0.35"/>
  <cols>
    <col min="1" max="1" width="3.54296875" customWidth="1"/>
    <col min="2" max="2" width="5.1796875" customWidth="1"/>
    <col min="3" max="3" width="14.453125" customWidth="1"/>
    <col min="4" max="4" width="17.81640625" customWidth="1"/>
    <col min="5" max="5" width="14.54296875" customWidth="1"/>
    <col min="6" max="6" width="11.81640625" customWidth="1"/>
    <col min="7" max="7" width="13" customWidth="1"/>
    <col min="8" max="8" width="17.26953125" customWidth="1"/>
    <col min="9" max="9" width="11.7265625" customWidth="1"/>
    <col min="10" max="10" width="22.54296875" style="56" customWidth="1"/>
  </cols>
  <sheetData>
    <row r="1" spans="1:10" ht="18" x14ac:dyDescent="0.4">
      <c r="A1" s="1"/>
      <c r="B1" s="90" t="s">
        <v>0</v>
      </c>
      <c r="C1" s="90"/>
      <c r="D1" s="90"/>
      <c r="E1" s="90"/>
      <c r="F1" s="90"/>
      <c r="G1" s="90"/>
      <c r="H1" s="90"/>
      <c r="I1" s="90"/>
      <c r="J1" s="90"/>
    </row>
    <row r="2" spans="1:10" ht="17.5" x14ac:dyDescent="0.35">
      <c r="A2" s="1"/>
      <c r="B2" s="91" t="s">
        <v>158</v>
      </c>
      <c r="C2" s="91"/>
      <c r="D2" s="91"/>
      <c r="E2" s="91"/>
      <c r="F2" s="91"/>
      <c r="G2" s="91"/>
      <c r="H2" s="91"/>
      <c r="I2" s="91"/>
      <c r="J2" s="91"/>
    </row>
    <row r="3" spans="1:10" ht="15.5" x14ac:dyDescent="0.35">
      <c r="A3" s="1"/>
      <c r="B3" s="92" t="s">
        <v>1</v>
      </c>
      <c r="C3" s="92"/>
      <c r="D3" s="92"/>
      <c r="E3" s="92"/>
      <c r="F3" s="92"/>
      <c r="G3" s="92"/>
      <c r="H3" s="92"/>
      <c r="I3" s="92"/>
      <c r="J3" s="92"/>
    </row>
    <row r="4" spans="1:10" ht="15.5" x14ac:dyDescent="0.35">
      <c r="A4" s="1"/>
      <c r="B4" s="92" t="s">
        <v>2</v>
      </c>
      <c r="C4" s="92"/>
      <c r="D4" s="92"/>
      <c r="E4" s="92"/>
      <c r="F4" s="92"/>
      <c r="G4" s="92"/>
      <c r="H4" s="92"/>
      <c r="I4" s="92"/>
      <c r="J4" s="92"/>
    </row>
    <row r="5" spans="1:10" x14ac:dyDescent="0.35">
      <c r="A5" s="1"/>
      <c r="B5" s="2"/>
      <c r="C5" s="2"/>
      <c r="D5" s="2"/>
      <c r="E5" s="2"/>
      <c r="F5" s="2"/>
      <c r="G5" s="2"/>
      <c r="H5" s="2"/>
      <c r="I5" s="2"/>
      <c r="J5" s="4"/>
    </row>
    <row r="6" spans="1:10" x14ac:dyDescent="0.35">
      <c r="A6" s="1"/>
      <c r="B6" s="2"/>
      <c r="C6" s="2"/>
      <c r="D6" s="2"/>
      <c r="E6" s="2"/>
      <c r="F6" s="2"/>
      <c r="G6" s="2"/>
      <c r="H6" s="2"/>
      <c r="I6" s="2"/>
      <c r="J6" s="4"/>
    </row>
    <row r="7" spans="1:10" ht="15.5" x14ac:dyDescent="0.35">
      <c r="A7" s="1"/>
      <c r="B7" s="103" t="s">
        <v>212</v>
      </c>
      <c r="C7" s="103"/>
      <c r="D7" s="103"/>
      <c r="E7" s="103"/>
      <c r="F7" s="103"/>
      <c r="G7" s="103"/>
      <c r="H7" s="103"/>
      <c r="I7" s="103"/>
      <c r="J7" s="103"/>
    </row>
    <row r="8" spans="1:10" ht="14.5" customHeight="1" x14ac:dyDescent="0.35">
      <c r="A8" s="1"/>
      <c r="B8" s="89" t="s">
        <v>3</v>
      </c>
      <c r="C8" s="89"/>
      <c r="D8" s="89"/>
      <c r="E8" s="89"/>
      <c r="F8" s="89"/>
      <c r="G8" s="89"/>
      <c r="H8" s="89"/>
      <c r="I8" s="89"/>
      <c r="J8" s="89"/>
    </row>
    <row r="9" spans="1:10" x14ac:dyDescent="0.35">
      <c r="A9" s="1"/>
      <c r="B9" s="2"/>
      <c r="C9" s="2"/>
      <c r="D9" s="1"/>
      <c r="E9" s="2"/>
      <c r="F9" s="2"/>
      <c r="G9" s="2"/>
      <c r="H9" s="2"/>
      <c r="I9" s="2"/>
      <c r="J9" s="4"/>
    </row>
    <row r="10" spans="1:10" x14ac:dyDescent="0.35">
      <c r="A10" s="1"/>
      <c r="B10" s="2"/>
      <c r="C10" s="2"/>
      <c r="D10" s="1"/>
      <c r="E10" s="2"/>
      <c r="F10" s="2"/>
      <c r="G10" s="2"/>
      <c r="H10" s="2"/>
      <c r="I10" s="2"/>
      <c r="J10" s="4"/>
    </row>
    <row r="11" spans="1:10" x14ac:dyDescent="0.35">
      <c r="A11" s="5"/>
      <c r="B11" s="97" t="s">
        <v>154</v>
      </c>
      <c r="C11" s="97" t="s">
        <v>155</v>
      </c>
      <c r="D11" s="95" t="s">
        <v>5</v>
      </c>
      <c r="E11" s="95" t="s">
        <v>6</v>
      </c>
      <c r="F11" s="95" t="s">
        <v>9</v>
      </c>
      <c r="G11" s="95" t="s">
        <v>12</v>
      </c>
      <c r="H11" s="95" t="s">
        <v>13</v>
      </c>
      <c r="I11" s="95" t="s">
        <v>14</v>
      </c>
      <c r="J11" s="95" t="s">
        <v>15</v>
      </c>
    </row>
    <row r="12" spans="1:10" x14ac:dyDescent="0.35">
      <c r="A12" s="5"/>
      <c r="B12" s="96"/>
      <c r="C12" s="96"/>
      <c r="D12" s="96"/>
      <c r="E12" s="96"/>
      <c r="F12" s="96"/>
      <c r="G12" s="96"/>
      <c r="H12" s="96"/>
      <c r="I12" s="96"/>
      <c r="J12" s="98"/>
    </row>
    <row r="13" spans="1:10" x14ac:dyDescent="0.35">
      <c r="A13" s="21"/>
      <c r="B13" s="25">
        <v>1</v>
      </c>
      <c r="C13" s="25">
        <v>2</v>
      </c>
      <c r="D13" s="25">
        <v>3</v>
      </c>
      <c r="E13" s="25">
        <v>4</v>
      </c>
      <c r="F13" s="25">
        <v>5</v>
      </c>
      <c r="G13" s="25">
        <v>6</v>
      </c>
      <c r="H13" s="25">
        <v>7</v>
      </c>
      <c r="I13" s="25">
        <v>8</v>
      </c>
      <c r="J13" s="25">
        <v>9</v>
      </c>
    </row>
    <row r="14" spans="1:10" ht="15.5" x14ac:dyDescent="0.35">
      <c r="A14" s="6"/>
      <c r="B14" s="7">
        <v>1</v>
      </c>
      <c r="C14" s="7">
        <v>1</v>
      </c>
      <c r="D14" s="8" t="s">
        <v>19</v>
      </c>
      <c r="E14" s="9">
        <v>41053</v>
      </c>
      <c r="F14" s="57" t="s">
        <v>152</v>
      </c>
      <c r="G14" s="7" t="s">
        <v>150</v>
      </c>
      <c r="H14" s="58">
        <v>110</v>
      </c>
      <c r="I14" s="59">
        <v>19</v>
      </c>
      <c r="J14" s="60" t="s">
        <v>213</v>
      </c>
    </row>
    <row r="15" spans="1:10" ht="15.5" x14ac:dyDescent="0.35">
      <c r="A15" s="6"/>
      <c r="B15" s="7">
        <v>2</v>
      </c>
      <c r="C15" s="7">
        <v>2</v>
      </c>
      <c r="D15" s="8" t="s">
        <v>22</v>
      </c>
      <c r="E15" s="9">
        <v>41019</v>
      </c>
      <c r="F15" s="57" t="s">
        <v>152</v>
      </c>
      <c r="G15" s="7" t="s">
        <v>214</v>
      </c>
      <c r="H15" s="58">
        <v>85</v>
      </c>
      <c r="I15" s="59">
        <v>60</v>
      </c>
      <c r="J15" s="60" t="s">
        <v>213</v>
      </c>
    </row>
    <row r="16" spans="1:10" ht="15.5" x14ac:dyDescent="0.35">
      <c r="A16" s="6"/>
      <c r="B16" s="7">
        <v>3</v>
      </c>
      <c r="C16" s="7">
        <v>3</v>
      </c>
      <c r="D16" s="8" t="s">
        <v>24</v>
      </c>
      <c r="E16" s="9">
        <v>40411</v>
      </c>
      <c r="F16" s="57" t="s">
        <v>215</v>
      </c>
      <c r="G16" s="7" t="s">
        <v>150</v>
      </c>
      <c r="H16" s="7">
        <v>130</v>
      </c>
      <c r="I16" s="59">
        <v>7</v>
      </c>
      <c r="J16" s="60" t="s">
        <v>213</v>
      </c>
    </row>
    <row r="17" spans="1:10" ht="15.5" x14ac:dyDescent="0.35">
      <c r="A17" s="6"/>
      <c r="B17" s="7">
        <v>4</v>
      </c>
      <c r="C17" s="7">
        <v>6</v>
      </c>
      <c r="D17" s="8" t="s">
        <v>27</v>
      </c>
      <c r="E17" s="9">
        <v>41153</v>
      </c>
      <c r="F17" s="57" t="s">
        <v>153</v>
      </c>
      <c r="G17" s="7" t="s">
        <v>150</v>
      </c>
      <c r="H17" s="7">
        <v>90</v>
      </c>
      <c r="I17" s="59">
        <v>47</v>
      </c>
      <c r="J17" s="60" t="s">
        <v>213</v>
      </c>
    </row>
    <row r="18" spans="1:10" ht="15.5" x14ac:dyDescent="0.35">
      <c r="A18" s="6"/>
      <c r="B18" s="7">
        <v>5</v>
      </c>
      <c r="C18" s="7">
        <v>8</v>
      </c>
      <c r="D18" s="8" t="s">
        <v>30</v>
      </c>
      <c r="E18" s="9">
        <v>40822</v>
      </c>
      <c r="F18" s="57" t="s">
        <v>152</v>
      </c>
      <c r="G18" s="7" t="s">
        <v>150</v>
      </c>
      <c r="H18" s="7">
        <v>110</v>
      </c>
      <c r="I18" s="59">
        <v>20</v>
      </c>
      <c r="J18" s="60" t="s">
        <v>213</v>
      </c>
    </row>
    <row r="19" spans="1:10" ht="15.5" x14ac:dyDescent="0.35">
      <c r="A19" s="6"/>
      <c r="B19" s="7">
        <v>6</v>
      </c>
      <c r="C19" s="7">
        <v>9</v>
      </c>
      <c r="D19" s="8" t="s">
        <v>31</v>
      </c>
      <c r="E19" s="9">
        <v>41136</v>
      </c>
      <c r="F19" s="57" t="s">
        <v>153</v>
      </c>
      <c r="G19" s="7" t="s">
        <v>150</v>
      </c>
      <c r="H19" s="7">
        <v>90</v>
      </c>
      <c r="I19" s="59">
        <v>48</v>
      </c>
      <c r="J19" s="60" t="s">
        <v>213</v>
      </c>
    </row>
    <row r="20" spans="1:10" ht="15.5" x14ac:dyDescent="0.35">
      <c r="A20" s="6"/>
      <c r="B20" s="7">
        <v>7</v>
      </c>
      <c r="C20" s="7">
        <v>12</v>
      </c>
      <c r="D20" s="8" t="s">
        <v>34</v>
      </c>
      <c r="E20" s="9">
        <v>41198</v>
      </c>
      <c r="F20" s="57" t="s">
        <v>153</v>
      </c>
      <c r="G20" s="7" t="s">
        <v>150</v>
      </c>
      <c r="H20" s="7">
        <v>90</v>
      </c>
      <c r="I20" s="59">
        <v>49</v>
      </c>
      <c r="J20" s="60" t="s">
        <v>213</v>
      </c>
    </row>
    <row r="21" spans="1:10" ht="15.5" x14ac:dyDescent="0.35">
      <c r="A21" s="6"/>
      <c r="B21" s="7">
        <v>8</v>
      </c>
      <c r="C21" s="7">
        <v>13</v>
      </c>
      <c r="D21" s="8" t="s">
        <v>35</v>
      </c>
      <c r="E21" s="9">
        <v>40486</v>
      </c>
      <c r="F21" s="57" t="s">
        <v>215</v>
      </c>
      <c r="G21" s="7" t="s">
        <v>150</v>
      </c>
      <c r="H21" s="7">
        <v>130</v>
      </c>
      <c r="I21" s="59">
        <v>8</v>
      </c>
      <c r="J21" s="60" t="s">
        <v>213</v>
      </c>
    </row>
    <row r="22" spans="1:10" ht="15.5" x14ac:dyDescent="0.35">
      <c r="A22" s="6"/>
      <c r="B22" s="7">
        <v>9</v>
      </c>
      <c r="C22" s="7">
        <v>18</v>
      </c>
      <c r="D22" s="8" t="s">
        <v>40</v>
      </c>
      <c r="E22" s="9">
        <v>41021</v>
      </c>
      <c r="F22" s="57" t="s">
        <v>152</v>
      </c>
      <c r="G22" s="7" t="s">
        <v>150</v>
      </c>
      <c r="H22" s="7">
        <v>110</v>
      </c>
      <c r="I22" s="59">
        <v>21</v>
      </c>
      <c r="J22" s="60" t="s">
        <v>213</v>
      </c>
    </row>
    <row r="23" spans="1:10" ht="15.5" x14ac:dyDescent="0.35">
      <c r="A23" s="6"/>
      <c r="B23" s="7">
        <v>10</v>
      </c>
      <c r="C23" s="7">
        <v>19</v>
      </c>
      <c r="D23" s="9" t="s">
        <v>41</v>
      </c>
      <c r="E23" s="9">
        <v>40519</v>
      </c>
      <c r="F23" s="57" t="s">
        <v>215</v>
      </c>
      <c r="G23" s="7" t="s">
        <v>150</v>
      </c>
      <c r="H23" s="7">
        <v>130</v>
      </c>
      <c r="I23" s="59">
        <v>9</v>
      </c>
      <c r="J23" s="60" t="s">
        <v>213</v>
      </c>
    </row>
    <row r="24" spans="1:10" ht="15.5" x14ac:dyDescent="0.35">
      <c r="A24" s="1"/>
      <c r="B24" s="7">
        <v>11</v>
      </c>
      <c r="C24" s="7">
        <v>21</v>
      </c>
      <c r="D24" s="9" t="s">
        <v>43</v>
      </c>
      <c r="E24" s="9">
        <v>40182</v>
      </c>
      <c r="F24" s="57" t="s">
        <v>149</v>
      </c>
      <c r="G24" s="7" t="s">
        <v>156</v>
      </c>
      <c r="H24" s="7">
        <v>105</v>
      </c>
      <c r="I24" s="59">
        <v>30</v>
      </c>
      <c r="J24" s="60" t="s">
        <v>213</v>
      </c>
    </row>
    <row r="25" spans="1:10" ht="15.5" x14ac:dyDescent="0.35">
      <c r="A25" s="1"/>
      <c r="B25" s="7">
        <v>12</v>
      </c>
      <c r="C25" s="7">
        <v>22</v>
      </c>
      <c r="D25" s="9" t="s">
        <v>44</v>
      </c>
      <c r="E25" s="9">
        <v>40564</v>
      </c>
      <c r="F25" s="57" t="s">
        <v>215</v>
      </c>
      <c r="G25" s="7" t="s">
        <v>214</v>
      </c>
      <c r="H25" s="7">
        <v>105</v>
      </c>
      <c r="I25" s="59">
        <v>31</v>
      </c>
      <c r="J25" s="60" t="s">
        <v>213</v>
      </c>
    </row>
    <row r="26" spans="1:10" ht="15.5" x14ac:dyDescent="0.35">
      <c r="A26" s="1"/>
      <c r="B26" s="7">
        <v>13</v>
      </c>
      <c r="C26" s="7">
        <v>23</v>
      </c>
      <c r="D26" s="9" t="s">
        <v>45</v>
      </c>
      <c r="E26" s="9">
        <v>40336</v>
      </c>
      <c r="F26" s="57" t="s">
        <v>149</v>
      </c>
      <c r="G26" s="7" t="s">
        <v>156</v>
      </c>
      <c r="H26" s="7">
        <v>105</v>
      </c>
      <c r="I26" s="59">
        <v>32</v>
      </c>
      <c r="J26" s="60" t="s">
        <v>213</v>
      </c>
    </row>
    <row r="27" spans="1:10" ht="15.5" x14ac:dyDescent="0.35">
      <c r="A27" s="1"/>
      <c r="B27" s="7">
        <v>14</v>
      </c>
      <c r="C27" s="7">
        <v>26</v>
      </c>
      <c r="D27" s="9" t="s">
        <v>48</v>
      </c>
      <c r="E27" s="9">
        <v>41282</v>
      </c>
      <c r="F27" s="57" t="s">
        <v>153</v>
      </c>
      <c r="G27" s="7" t="s">
        <v>150</v>
      </c>
      <c r="H27" s="7">
        <v>90</v>
      </c>
      <c r="I27" s="59">
        <v>50</v>
      </c>
      <c r="J27" s="60" t="s">
        <v>213</v>
      </c>
    </row>
    <row r="28" spans="1:10" ht="15.5" x14ac:dyDescent="0.35">
      <c r="A28" s="1"/>
      <c r="B28" s="7">
        <v>15</v>
      </c>
      <c r="C28" s="7">
        <v>27</v>
      </c>
      <c r="D28" s="9" t="s">
        <v>49</v>
      </c>
      <c r="E28" s="9">
        <v>41109</v>
      </c>
      <c r="F28" s="57" t="s">
        <v>153</v>
      </c>
      <c r="G28" s="7" t="s">
        <v>150</v>
      </c>
      <c r="H28" s="7">
        <v>90</v>
      </c>
      <c r="I28" s="59">
        <v>51</v>
      </c>
      <c r="J28" s="60" t="s">
        <v>213</v>
      </c>
    </row>
    <row r="29" spans="1:10" ht="15.5" x14ac:dyDescent="0.35">
      <c r="A29" s="1"/>
      <c r="B29" s="7">
        <v>16</v>
      </c>
      <c r="C29" s="7">
        <v>30</v>
      </c>
      <c r="D29" s="9" t="s">
        <v>52</v>
      </c>
      <c r="E29" s="9">
        <v>41150</v>
      </c>
      <c r="F29" s="57" t="s">
        <v>153</v>
      </c>
      <c r="G29" s="7" t="s">
        <v>150</v>
      </c>
      <c r="H29" s="7">
        <v>90</v>
      </c>
      <c r="I29" s="59">
        <v>52</v>
      </c>
      <c r="J29" s="60" t="s">
        <v>213</v>
      </c>
    </row>
    <row r="30" spans="1:10" ht="15.5" x14ac:dyDescent="0.35">
      <c r="A30" s="1"/>
      <c r="B30" s="7">
        <v>17</v>
      </c>
      <c r="C30" s="7">
        <v>31</v>
      </c>
      <c r="D30" s="9" t="s">
        <v>53</v>
      </c>
      <c r="E30" s="9">
        <v>40426</v>
      </c>
      <c r="F30" s="57" t="s">
        <v>215</v>
      </c>
      <c r="G30" s="7" t="s">
        <v>214</v>
      </c>
      <c r="H30" s="7">
        <v>105</v>
      </c>
      <c r="I30" s="59">
        <v>33</v>
      </c>
      <c r="J30" s="60" t="s">
        <v>213</v>
      </c>
    </row>
    <row r="31" spans="1:10" ht="15.5" x14ac:dyDescent="0.35">
      <c r="A31" s="1"/>
      <c r="B31" s="7">
        <v>18</v>
      </c>
      <c r="C31" s="7">
        <v>33</v>
      </c>
      <c r="D31" s="9" t="s">
        <v>55</v>
      </c>
      <c r="E31" s="9">
        <v>41249</v>
      </c>
      <c r="F31" s="57" t="s">
        <v>153</v>
      </c>
      <c r="G31" s="7" t="s">
        <v>150</v>
      </c>
      <c r="H31" s="7">
        <v>90</v>
      </c>
      <c r="I31" s="59">
        <v>53</v>
      </c>
      <c r="J31" s="60" t="s">
        <v>213</v>
      </c>
    </row>
    <row r="32" spans="1:10" ht="15.5" x14ac:dyDescent="0.35">
      <c r="A32" s="1"/>
      <c r="B32" s="7">
        <v>19</v>
      </c>
      <c r="C32" s="7">
        <v>34</v>
      </c>
      <c r="D32" s="9" t="s">
        <v>56</v>
      </c>
      <c r="E32" s="9">
        <v>40774</v>
      </c>
      <c r="F32" s="57" t="s">
        <v>152</v>
      </c>
      <c r="G32" s="7" t="s">
        <v>214</v>
      </c>
      <c r="H32" s="7">
        <v>85</v>
      </c>
      <c r="I32" s="59">
        <v>61</v>
      </c>
      <c r="J32" s="60" t="s">
        <v>213</v>
      </c>
    </row>
    <row r="33" spans="1:10" ht="15.5" x14ac:dyDescent="0.35">
      <c r="A33" s="1"/>
      <c r="B33" s="7">
        <v>20</v>
      </c>
      <c r="C33" s="7">
        <v>35</v>
      </c>
      <c r="D33" s="9" t="s">
        <v>57</v>
      </c>
      <c r="E33" s="9">
        <v>40300</v>
      </c>
      <c r="F33" s="57" t="s">
        <v>149</v>
      </c>
      <c r="G33" s="7" t="s">
        <v>150</v>
      </c>
      <c r="H33" s="7">
        <v>150</v>
      </c>
      <c r="I33" s="59">
        <v>1</v>
      </c>
      <c r="J33" s="60" t="s">
        <v>213</v>
      </c>
    </row>
    <row r="34" spans="1:10" ht="15.5" x14ac:dyDescent="0.35">
      <c r="A34" s="1"/>
      <c r="B34" s="7">
        <v>21</v>
      </c>
      <c r="C34" s="7">
        <v>36</v>
      </c>
      <c r="D34" s="9" t="s">
        <v>58</v>
      </c>
      <c r="E34" s="9">
        <v>40718</v>
      </c>
      <c r="F34" s="57" t="s">
        <v>215</v>
      </c>
      <c r="G34" s="7" t="s">
        <v>214</v>
      </c>
      <c r="H34" s="7">
        <v>105</v>
      </c>
      <c r="I34" s="59">
        <v>34</v>
      </c>
      <c r="J34" s="60" t="s">
        <v>213</v>
      </c>
    </row>
    <row r="35" spans="1:10" ht="15.5" x14ac:dyDescent="0.35">
      <c r="A35" s="1"/>
      <c r="B35" s="7">
        <v>22</v>
      </c>
      <c r="C35" s="7">
        <v>38</v>
      </c>
      <c r="D35" s="9" t="s">
        <v>60</v>
      </c>
      <c r="E35" s="9">
        <v>40194</v>
      </c>
      <c r="F35" s="57" t="s">
        <v>149</v>
      </c>
      <c r="G35" s="7" t="s">
        <v>150</v>
      </c>
      <c r="H35" s="7">
        <v>150</v>
      </c>
      <c r="I35" s="59">
        <v>2</v>
      </c>
      <c r="J35" s="60" t="s">
        <v>213</v>
      </c>
    </row>
    <row r="36" spans="1:10" ht="15.5" x14ac:dyDescent="0.35">
      <c r="A36" s="1"/>
      <c r="B36" s="7">
        <v>23</v>
      </c>
      <c r="C36" s="7">
        <v>40</v>
      </c>
      <c r="D36" s="9" t="s">
        <v>62</v>
      </c>
      <c r="E36" s="9">
        <v>40695</v>
      </c>
      <c r="F36" s="57" t="s">
        <v>215</v>
      </c>
      <c r="G36" s="7" t="s">
        <v>214</v>
      </c>
      <c r="H36" s="7">
        <v>105</v>
      </c>
      <c r="I36" s="59">
        <v>35</v>
      </c>
      <c r="J36" s="60" t="s">
        <v>213</v>
      </c>
    </row>
    <row r="37" spans="1:10" ht="15.5" x14ac:dyDescent="0.35">
      <c r="A37" s="1"/>
      <c r="B37" s="7">
        <v>24</v>
      </c>
      <c r="C37" s="7">
        <v>41</v>
      </c>
      <c r="D37" s="9" t="s">
        <v>63</v>
      </c>
      <c r="E37" s="9">
        <v>40460</v>
      </c>
      <c r="F37" s="57" t="s">
        <v>215</v>
      </c>
      <c r="G37" s="7" t="s">
        <v>150</v>
      </c>
      <c r="H37" s="7">
        <v>130</v>
      </c>
      <c r="I37" s="59">
        <v>10</v>
      </c>
      <c r="J37" s="60" t="s">
        <v>213</v>
      </c>
    </row>
    <row r="38" spans="1:10" ht="15.5" x14ac:dyDescent="0.35">
      <c r="A38" s="1"/>
      <c r="B38" s="7">
        <v>25</v>
      </c>
      <c r="C38" s="7">
        <v>44</v>
      </c>
      <c r="D38" s="9" t="s">
        <v>66</v>
      </c>
      <c r="E38" s="9">
        <v>40592</v>
      </c>
      <c r="F38" s="57" t="s">
        <v>215</v>
      </c>
      <c r="G38" s="7" t="s">
        <v>150</v>
      </c>
      <c r="H38" s="7">
        <v>130</v>
      </c>
      <c r="I38" s="59">
        <v>11</v>
      </c>
      <c r="J38" s="60" t="s">
        <v>213</v>
      </c>
    </row>
    <row r="39" spans="1:10" ht="15.5" x14ac:dyDescent="0.35">
      <c r="A39" s="1"/>
      <c r="B39" s="7">
        <v>26</v>
      </c>
      <c r="C39" s="7">
        <v>47</v>
      </c>
      <c r="D39" s="9" t="s">
        <v>70</v>
      </c>
      <c r="E39" s="9">
        <v>40959</v>
      </c>
      <c r="F39" s="57" t="s">
        <v>152</v>
      </c>
      <c r="G39" s="7" t="s">
        <v>150</v>
      </c>
      <c r="H39" s="7">
        <v>110</v>
      </c>
      <c r="I39" s="59">
        <v>22</v>
      </c>
      <c r="J39" s="60" t="s">
        <v>213</v>
      </c>
    </row>
    <row r="40" spans="1:10" ht="15.5" x14ac:dyDescent="0.35">
      <c r="A40" s="1"/>
      <c r="B40" s="7">
        <v>27</v>
      </c>
      <c r="C40" s="7">
        <v>48</v>
      </c>
      <c r="D40" s="9" t="s">
        <v>71</v>
      </c>
      <c r="E40" s="9">
        <v>40492</v>
      </c>
      <c r="F40" s="57" t="s">
        <v>215</v>
      </c>
      <c r="G40" s="7" t="s">
        <v>150</v>
      </c>
      <c r="H40" s="7">
        <v>130</v>
      </c>
      <c r="I40" s="59">
        <v>12</v>
      </c>
      <c r="J40" s="60" t="s">
        <v>213</v>
      </c>
    </row>
    <row r="41" spans="1:10" ht="15.5" x14ac:dyDescent="0.35">
      <c r="A41" s="1"/>
      <c r="B41" s="7">
        <v>28</v>
      </c>
      <c r="C41" s="7">
        <v>49</v>
      </c>
      <c r="D41" s="9" t="s">
        <v>72</v>
      </c>
      <c r="E41" s="9">
        <v>40846</v>
      </c>
      <c r="F41" s="57" t="s">
        <v>152</v>
      </c>
      <c r="G41" s="7" t="s">
        <v>214</v>
      </c>
      <c r="H41" s="7">
        <v>85</v>
      </c>
      <c r="I41" s="59">
        <v>62</v>
      </c>
      <c r="J41" s="60" t="s">
        <v>213</v>
      </c>
    </row>
    <row r="42" spans="1:10" ht="15.5" x14ac:dyDescent="0.35">
      <c r="A42" s="1"/>
      <c r="B42" s="7">
        <v>29</v>
      </c>
      <c r="C42" s="7">
        <v>50</v>
      </c>
      <c r="D42" s="9" t="s">
        <v>73</v>
      </c>
      <c r="E42" s="9">
        <v>40415</v>
      </c>
      <c r="F42" s="57" t="s">
        <v>215</v>
      </c>
      <c r="G42" s="7" t="s">
        <v>214</v>
      </c>
      <c r="H42" s="7">
        <v>105</v>
      </c>
      <c r="I42" s="59">
        <v>36</v>
      </c>
      <c r="J42" s="60" t="s">
        <v>213</v>
      </c>
    </row>
    <row r="43" spans="1:10" ht="15.5" x14ac:dyDescent="0.35">
      <c r="A43" s="1"/>
      <c r="B43" s="7">
        <v>30</v>
      </c>
      <c r="C43" s="7">
        <v>51</v>
      </c>
      <c r="D43" s="9" t="s">
        <v>74</v>
      </c>
      <c r="E43" s="9">
        <v>40237</v>
      </c>
      <c r="F43" s="57" t="s">
        <v>149</v>
      </c>
      <c r="G43" s="7" t="s">
        <v>150</v>
      </c>
      <c r="H43" s="7">
        <v>150</v>
      </c>
      <c r="I43" s="59">
        <v>3</v>
      </c>
      <c r="J43" s="60" t="s">
        <v>213</v>
      </c>
    </row>
    <row r="44" spans="1:10" ht="15.5" x14ac:dyDescent="0.35">
      <c r="A44" s="1"/>
      <c r="B44" s="7">
        <v>31</v>
      </c>
      <c r="C44" s="7">
        <v>52</v>
      </c>
      <c r="D44" s="9" t="s">
        <v>75</v>
      </c>
      <c r="E44" s="9">
        <v>41044</v>
      </c>
      <c r="F44" s="57" t="s">
        <v>152</v>
      </c>
      <c r="G44" s="7" t="s">
        <v>214</v>
      </c>
      <c r="H44" s="7">
        <v>85</v>
      </c>
      <c r="I44" s="59">
        <v>63</v>
      </c>
      <c r="J44" s="60" t="s">
        <v>213</v>
      </c>
    </row>
    <row r="45" spans="1:10" ht="15.5" x14ac:dyDescent="0.35">
      <c r="A45" s="1"/>
      <c r="B45" s="7">
        <v>32</v>
      </c>
      <c r="C45" s="7">
        <v>53</v>
      </c>
      <c r="D45" s="9" t="s">
        <v>76</v>
      </c>
      <c r="E45" s="9">
        <v>41084</v>
      </c>
      <c r="F45" s="57" t="s">
        <v>152</v>
      </c>
      <c r="G45" s="7" t="s">
        <v>214</v>
      </c>
      <c r="H45" s="7">
        <v>85</v>
      </c>
      <c r="I45" s="59">
        <v>64</v>
      </c>
      <c r="J45" s="60" t="s">
        <v>213</v>
      </c>
    </row>
    <row r="46" spans="1:10" ht="15.5" x14ac:dyDescent="0.35">
      <c r="A46" s="1"/>
      <c r="B46" s="7">
        <v>33</v>
      </c>
      <c r="C46" s="7">
        <v>54</v>
      </c>
      <c r="D46" s="9" t="s">
        <v>77</v>
      </c>
      <c r="E46" s="9">
        <v>40695</v>
      </c>
      <c r="F46" s="57" t="s">
        <v>215</v>
      </c>
      <c r="G46" s="7" t="s">
        <v>150</v>
      </c>
      <c r="H46" s="7">
        <v>130</v>
      </c>
      <c r="I46" s="59">
        <v>13</v>
      </c>
      <c r="J46" s="60" t="s">
        <v>213</v>
      </c>
    </row>
    <row r="47" spans="1:10" ht="15.5" x14ac:dyDescent="0.35">
      <c r="A47" s="1"/>
      <c r="B47" s="7">
        <v>34</v>
      </c>
      <c r="C47" s="7">
        <v>56</v>
      </c>
      <c r="D47" s="9" t="s">
        <v>79</v>
      </c>
      <c r="E47" s="9">
        <v>40764</v>
      </c>
      <c r="F47" s="57" t="s">
        <v>152</v>
      </c>
      <c r="G47" s="7" t="s">
        <v>150</v>
      </c>
      <c r="H47" s="7">
        <v>110</v>
      </c>
      <c r="I47" s="59">
        <v>23</v>
      </c>
      <c r="J47" s="60" t="s">
        <v>213</v>
      </c>
    </row>
    <row r="48" spans="1:10" ht="15.5" x14ac:dyDescent="0.35">
      <c r="A48" s="1"/>
      <c r="B48" s="7">
        <v>35</v>
      </c>
      <c r="C48" s="7">
        <v>58</v>
      </c>
      <c r="D48" s="9" t="s">
        <v>81</v>
      </c>
      <c r="E48" s="9">
        <v>40441</v>
      </c>
      <c r="F48" s="57" t="s">
        <v>215</v>
      </c>
      <c r="G48" s="7" t="s">
        <v>214</v>
      </c>
      <c r="H48" s="7">
        <v>105</v>
      </c>
      <c r="I48" s="59">
        <v>37</v>
      </c>
      <c r="J48" s="60" t="s">
        <v>213</v>
      </c>
    </row>
    <row r="49" spans="1:10" ht="15.5" x14ac:dyDescent="0.35">
      <c r="A49" s="1"/>
      <c r="B49" s="7">
        <v>36</v>
      </c>
      <c r="C49" s="7">
        <v>64</v>
      </c>
      <c r="D49" s="9" t="s">
        <v>87</v>
      </c>
      <c r="E49" s="9">
        <v>41008</v>
      </c>
      <c r="F49" s="57" t="s">
        <v>152</v>
      </c>
      <c r="G49" s="7" t="s">
        <v>150</v>
      </c>
      <c r="H49" s="7">
        <v>110</v>
      </c>
      <c r="I49" s="59">
        <v>24</v>
      </c>
      <c r="J49" s="60" t="s">
        <v>213</v>
      </c>
    </row>
    <row r="50" spans="1:10" ht="15.5" x14ac:dyDescent="0.35">
      <c r="A50" s="1"/>
      <c r="B50" s="7">
        <v>37</v>
      </c>
      <c r="C50" s="7">
        <v>66</v>
      </c>
      <c r="D50" s="9" t="s">
        <v>89</v>
      </c>
      <c r="E50" s="9">
        <v>40405</v>
      </c>
      <c r="F50" s="57" t="s">
        <v>215</v>
      </c>
      <c r="G50" s="7" t="s">
        <v>150</v>
      </c>
      <c r="H50" s="7">
        <v>130</v>
      </c>
      <c r="I50" s="59">
        <v>14</v>
      </c>
      <c r="J50" s="60" t="s">
        <v>213</v>
      </c>
    </row>
    <row r="51" spans="1:10" ht="15.5" x14ac:dyDescent="0.35">
      <c r="A51" s="1"/>
      <c r="B51" s="7">
        <v>38</v>
      </c>
      <c r="C51" s="7">
        <v>67</v>
      </c>
      <c r="D51" s="9" t="s">
        <v>90</v>
      </c>
      <c r="E51" s="9">
        <v>40464</v>
      </c>
      <c r="F51" s="57" t="s">
        <v>215</v>
      </c>
      <c r="G51" s="7" t="s">
        <v>214</v>
      </c>
      <c r="H51" s="7">
        <v>105</v>
      </c>
      <c r="I51" s="59">
        <v>38</v>
      </c>
      <c r="J51" s="60" t="s">
        <v>213</v>
      </c>
    </row>
    <row r="52" spans="1:10" ht="15.5" x14ac:dyDescent="0.35">
      <c r="A52" s="1"/>
      <c r="B52" s="7">
        <v>39</v>
      </c>
      <c r="C52" s="7">
        <v>72</v>
      </c>
      <c r="D52" s="9" t="s">
        <v>95</v>
      </c>
      <c r="E52" s="9">
        <v>40569</v>
      </c>
      <c r="F52" s="57" t="s">
        <v>215</v>
      </c>
      <c r="G52" s="7" t="s">
        <v>214</v>
      </c>
      <c r="H52" s="7">
        <v>105</v>
      </c>
      <c r="I52" s="59">
        <v>39</v>
      </c>
      <c r="J52" s="60" t="s">
        <v>213</v>
      </c>
    </row>
    <row r="53" spans="1:10" ht="15.5" x14ac:dyDescent="0.35">
      <c r="A53" s="1"/>
      <c r="B53" s="7">
        <v>40</v>
      </c>
      <c r="C53" s="7">
        <v>73</v>
      </c>
      <c r="D53" s="9" t="s">
        <v>93</v>
      </c>
      <c r="E53" s="9">
        <v>40555</v>
      </c>
      <c r="F53" s="57" t="s">
        <v>215</v>
      </c>
      <c r="G53" s="7" t="s">
        <v>214</v>
      </c>
      <c r="H53" s="7">
        <v>105</v>
      </c>
      <c r="I53" s="59">
        <v>40</v>
      </c>
      <c r="J53" s="60" t="s">
        <v>213</v>
      </c>
    </row>
    <row r="54" spans="1:10" ht="15.5" x14ac:dyDescent="0.35">
      <c r="A54" s="1"/>
      <c r="B54" s="7">
        <v>41</v>
      </c>
      <c r="C54" s="7">
        <v>74</v>
      </c>
      <c r="D54" s="9" t="s">
        <v>96</v>
      </c>
      <c r="E54" s="9">
        <v>41331</v>
      </c>
      <c r="F54" s="57" t="s">
        <v>153</v>
      </c>
      <c r="G54" s="7" t="s">
        <v>150</v>
      </c>
      <c r="H54" s="7">
        <v>90</v>
      </c>
      <c r="I54" s="59">
        <v>54</v>
      </c>
      <c r="J54" s="60" t="s">
        <v>213</v>
      </c>
    </row>
    <row r="55" spans="1:10" ht="15.5" x14ac:dyDescent="0.35">
      <c r="A55" s="1"/>
      <c r="B55" s="7">
        <v>42</v>
      </c>
      <c r="C55" s="7">
        <v>75</v>
      </c>
      <c r="D55" s="9" t="s">
        <v>97</v>
      </c>
      <c r="E55" s="9">
        <v>40608</v>
      </c>
      <c r="F55" s="57" t="s">
        <v>215</v>
      </c>
      <c r="G55" s="7" t="s">
        <v>214</v>
      </c>
      <c r="H55" s="7">
        <v>105</v>
      </c>
      <c r="I55" s="59">
        <v>41</v>
      </c>
      <c r="J55" s="60" t="s">
        <v>213</v>
      </c>
    </row>
    <row r="56" spans="1:10" ht="15.5" x14ac:dyDescent="0.35">
      <c r="A56" s="1"/>
      <c r="B56" s="7">
        <v>43</v>
      </c>
      <c r="C56" s="7">
        <v>76</v>
      </c>
      <c r="D56" s="9" t="s">
        <v>98</v>
      </c>
      <c r="E56" s="9">
        <v>40716</v>
      </c>
      <c r="F56" s="57" t="s">
        <v>215</v>
      </c>
      <c r="G56" s="7" t="s">
        <v>214</v>
      </c>
      <c r="H56" s="7">
        <v>105</v>
      </c>
      <c r="I56" s="59">
        <v>42</v>
      </c>
      <c r="J56" s="60" t="s">
        <v>213</v>
      </c>
    </row>
    <row r="57" spans="1:10" ht="15.5" x14ac:dyDescent="0.35">
      <c r="A57" s="1"/>
      <c r="B57" s="7">
        <v>44</v>
      </c>
      <c r="C57" s="7">
        <v>78</v>
      </c>
      <c r="D57" s="9" t="s">
        <v>100</v>
      </c>
      <c r="E57" s="9">
        <v>40643</v>
      </c>
      <c r="F57" s="57" t="s">
        <v>215</v>
      </c>
      <c r="G57" s="7" t="s">
        <v>214</v>
      </c>
      <c r="H57" s="7">
        <v>105</v>
      </c>
      <c r="I57" s="59">
        <v>43</v>
      </c>
      <c r="J57" s="60" t="s">
        <v>213</v>
      </c>
    </row>
    <row r="58" spans="1:10" ht="15.5" x14ac:dyDescent="0.35">
      <c r="A58" s="1"/>
      <c r="B58" s="7">
        <v>45</v>
      </c>
      <c r="C58" s="7">
        <v>81</v>
      </c>
      <c r="D58" s="9" t="s">
        <v>99</v>
      </c>
      <c r="E58" s="9">
        <v>40705</v>
      </c>
      <c r="F58" s="57" t="s">
        <v>215</v>
      </c>
      <c r="G58" s="7" t="s">
        <v>214</v>
      </c>
      <c r="H58" s="7">
        <v>105</v>
      </c>
      <c r="I58" s="59">
        <v>44</v>
      </c>
      <c r="J58" s="60" t="s">
        <v>213</v>
      </c>
    </row>
    <row r="59" spans="1:10" ht="15.5" x14ac:dyDescent="0.35">
      <c r="A59" s="1"/>
      <c r="B59" s="7">
        <v>46</v>
      </c>
      <c r="C59" s="7">
        <v>91</v>
      </c>
      <c r="D59" s="9" t="s">
        <v>110</v>
      </c>
      <c r="E59" s="9">
        <v>40505</v>
      </c>
      <c r="F59" s="57" t="s">
        <v>215</v>
      </c>
      <c r="G59" s="7" t="s">
        <v>214</v>
      </c>
      <c r="H59" s="7">
        <v>105</v>
      </c>
      <c r="I59" s="59">
        <v>45</v>
      </c>
      <c r="J59" s="60" t="s">
        <v>213</v>
      </c>
    </row>
    <row r="60" spans="1:10" ht="15.5" x14ac:dyDescent="0.35">
      <c r="A60" s="1"/>
      <c r="B60" s="7">
        <v>47</v>
      </c>
      <c r="C60" s="7">
        <v>96</v>
      </c>
      <c r="D60" s="9" t="s">
        <v>38</v>
      </c>
      <c r="E60" s="9">
        <v>40325</v>
      </c>
      <c r="F60" s="57" t="s">
        <v>149</v>
      </c>
      <c r="G60" s="7" t="s">
        <v>214</v>
      </c>
      <c r="H60" s="7">
        <v>125</v>
      </c>
      <c r="I60" s="59">
        <v>18</v>
      </c>
      <c r="J60" s="60" t="s">
        <v>213</v>
      </c>
    </row>
    <row r="61" spans="1:10" ht="15.5" x14ac:dyDescent="0.35">
      <c r="A61" s="1"/>
      <c r="B61" s="7">
        <v>48</v>
      </c>
      <c r="C61" s="7">
        <v>100</v>
      </c>
      <c r="D61" s="9" t="s">
        <v>74</v>
      </c>
      <c r="E61" s="9">
        <v>41397</v>
      </c>
      <c r="F61" s="57" t="s">
        <v>153</v>
      </c>
      <c r="G61" s="7" t="s">
        <v>150</v>
      </c>
      <c r="H61" s="7">
        <v>90</v>
      </c>
      <c r="I61" s="59">
        <v>55</v>
      </c>
      <c r="J61" s="60" t="s">
        <v>213</v>
      </c>
    </row>
    <row r="62" spans="1:10" ht="15.5" x14ac:dyDescent="0.35">
      <c r="A62" s="1"/>
      <c r="B62" s="7">
        <v>49</v>
      </c>
      <c r="C62" s="7">
        <v>101</v>
      </c>
      <c r="D62" s="15" t="s">
        <v>118</v>
      </c>
      <c r="E62" s="16">
        <v>40793</v>
      </c>
      <c r="F62" s="57" t="s">
        <v>152</v>
      </c>
      <c r="G62" s="7" t="s">
        <v>150</v>
      </c>
      <c r="H62" s="7">
        <v>110</v>
      </c>
      <c r="I62" s="59">
        <v>25</v>
      </c>
      <c r="J62" s="60" t="s">
        <v>213</v>
      </c>
    </row>
    <row r="63" spans="1:10" ht="15.5" x14ac:dyDescent="0.35">
      <c r="A63" s="1"/>
      <c r="B63" s="7">
        <v>50</v>
      </c>
      <c r="C63" s="7">
        <v>104</v>
      </c>
      <c r="D63" s="15" t="s">
        <v>121</v>
      </c>
      <c r="E63" s="16">
        <v>40657</v>
      </c>
      <c r="F63" s="57" t="s">
        <v>215</v>
      </c>
      <c r="G63" s="7" t="s">
        <v>214</v>
      </c>
      <c r="H63" s="7">
        <v>105</v>
      </c>
      <c r="I63" s="59">
        <v>46</v>
      </c>
      <c r="J63" s="60" t="s">
        <v>213</v>
      </c>
    </row>
    <row r="64" spans="1:10" ht="15.5" x14ac:dyDescent="0.35">
      <c r="A64" s="1"/>
      <c r="B64" s="7">
        <v>51</v>
      </c>
      <c r="C64" s="7">
        <v>106</v>
      </c>
      <c r="D64" s="15" t="s">
        <v>123</v>
      </c>
      <c r="E64" s="16">
        <v>41054</v>
      </c>
      <c r="F64" s="57" t="s">
        <v>152</v>
      </c>
      <c r="G64" s="7" t="s">
        <v>150</v>
      </c>
      <c r="H64" s="7">
        <v>110</v>
      </c>
      <c r="I64" s="59">
        <v>26</v>
      </c>
      <c r="J64" s="60" t="s">
        <v>213</v>
      </c>
    </row>
    <row r="65" spans="1:10" ht="15.5" x14ac:dyDescent="0.35">
      <c r="A65" s="1"/>
      <c r="B65" s="7">
        <v>52</v>
      </c>
      <c r="C65" s="7">
        <v>109</v>
      </c>
      <c r="D65" s="15" t="s">
        <v>126</v>
      </c>
      <c r="E65" s="16">
        <v>40515</v>
      </c>
      <c r="F65" s="57" t="s">
        <v>215</v>
      </c>
      <c r="G65" s="7" t="s">
        <v>150</v>
      </c>
      <c r="H65" s="7">
        <v>130</v>
      </c>
      <c r="I65" s="59">
        <v>15</v>
      </c>
      <c r="J65" s="60" t="s">
        <v>213</v>
      </c>
    </row>
    <row r="66" spans="1:10" ht="15.5" x14ac:dyDescent="0.35">
      <c r="A66" s="1"/>
      <c r="B66" s="7">
        <v>53</v>
      </c>
      <c r="C66" s="7">
        <v>112</v>
      </c>
      <c r="D66" s="9" t="s">
        <v>129</v>
      </c>
      <c r="E66" s="16">
        <v>40925</v>
      </c>
      <c r="F66" s="57" t="s">
        <v>152</v>
      </c>
      <c r="G66" s="7" t="s">
        <v>150</v>
      </c>
      <c r="H66" s="7">
        <v>110</v>
      </c>
      <c r="I66" s="59">
        <v>27</v>
      </c>
      <c r="J66" s="60" t="s">
        <v>213</v>
      </c>
    </row>
    <row r="67" spans="1:10" ht="15.5" x14ac:dyDescent="0.35">
      <c r="A67" s="1"/>
      <c r="B67" s="7">
        <v>54</v>
      </c>
      <c r="C67" s="7">
        <v>115</v>
      </c>
      <c r="D67" s="9" t="s">
        <v>132</v>
      </c>
      <c r="E67" s="16">
        <v>40846</v>
      </c>
      <c r="F67" s="57" t="s">
        <v>152</v>
      </c>
      <c r="G67" s="7" t="s">
        <v>150</v>
      </c>
      <c r="H67" s="7">
        <v>110</v>
      </c>
      <c r="I67" s="59">
        <v>28</v>
      </c>
      <c r="J67" s="60" t="s">
        <v>213</v>
      </c>
    </row>
    <row r="68" spans="1:10" ht="15.5" x14ac:dyDescent="0.35">
      <c r="A68" s="1"/>
      <c r="B68" s="7">
        <v>55</v>
      </c>
      <c r="C68" s="7">
        <v>117</v>
      </c>
      <c r="D68" s="9" t="s">
        <v>134</v>
      </c>
      <c r="E68" s="16">
        <v>40185</v>
      </c>
      <c r="F68" s="57" t="s">
        <v>149</v>
      </c>
      <c r="G68" s="7" t="s">
        <v>150</v>
      </c>
      <c r="H68" s="7">
        <v>150</v>
      </c>
      <c r="I68" s="59">
        <v>4</v>
      </c>
      <c r="J68" s="60" t="s">
        <v>213</v>
      </c>
    </row>
    <row r="69" spans="1:10" ht="15.5" x14ac:dyDescent="0.35">
      <c r="A69" s="1"/>
      <c r="B69" s="7">
        <v>56</v>
      </c>
      <c r="C69" s="7">
        <v>120</v>
      </c>
      <c r="D69" s="15" t="s">
        <v>129</v>
      </c>
      <c r="E69" s="17">
        <v>41160</v>
      </c>
      <c r="F69" s="57" t="s">
        <v>153</v>
      </c>
      <c r="G69" s="7" t="s">
        <v>150</v>
      </c>
      <c r="H69" s="7">
        <v>90</v>
      </c>
      <c r="I69" s="59">
        <v>56</v>
      </c>
      <c r="J69" s="60" t="s">
        <v>213</v>
      </c>
    </row>
    <row r="70" spans="1:10" ht="15.5" x14ac:dyDescent="0.35">
      <c r="A70" s="1"/>
      <c r="B70" s="7">
        <v>57</v>
      </c>
      <c r="C70" s="7">
        <v>121</v>
      </c>
      <c r="D70" s="15" t="s">
        <v>92</v>
      </c>
      <c r="E70" s="17">
        <v>40459</v>
      </c>
      <c r="F70" s="57" t="s">
        <v>215</v>
      </c>
      <c r="G70" s="7" t="s">
        <v>150</v>
      </c>
      <c r="H70" s="7">
        <v>130</v>
      </c>
      <c r="I70" s="59">
        <v>16</v>
      </c>
      <c r="J70" s="60" t="s">
        <v>213</v>
      </c>
    </row>
    <row r="71" spans="1:10" ht="15.5" x14ac:dyDescent="0.35">
      <c r="A71" s="1"/>
      <c r="B71" s="7">
        <v>58</v>
      </c>
      <c r="C71" s="7">
        <v>123</v>
      </c>
      <c r="D71" s="15" t="s">
        <v>137</v>
      </c>
      <c r="E71" s="17">
        <v>40244</v>
      </c>
      <c r="F71" s="57" t="s">
        <v>149</v>
      </c>
      <c r="G71" s="7" t="s">
        <v>150</v>
      </c>
      <c r="H71" s="7">
        <v>150</v>
      </c>
      <c r="I71" s="59">
        <v>5</v>
      </c>
      <c r="J71" s="60" t="s">
        <v>213</v>
      </c>
    </row>
    <row r="72" spans="1:10" ht="15.5" x14ac:dyDescent="0.35">
      <c r="A72" s="1"/>
      <c r="B72" s="7">
        <v>59</v>
      </c>
      <c r="C72" s="7">
        <v>124</v>
      </c>
      <c r="D72" s="15" t="s">
        <v>138</v>
      </c>
      <c r="E72" s="17">
        <v>40261</v>
      </c>
      <c r="F72" s="57" t="s">
        <v>149</v>
      </c>
      <c r="G72" s="7" t="s">
        <v>150</v>
      </c>
      <c r="H72" s="7">
        <v>150</v>
      </c>
      <c r="I72" s="59">
        <v>6</v>
      </c>
      <c r="J72" s="60" t="s">
        <v>213</v>
      </c>
    </row>
    <row r="73" spans="1:10" ht="15.5" x14ac:dyDescent="0.35">
      <c r="A73" s="1"/>
      <c r="B73" s="7">
        <v>60</v>
      </c>
      <c r="C73" s="7">
        <v>125</v>
      </c>
      <c r="D73" s="15" t="s">
        <v>139</v>
      </c>
      <c r="E73" s="17">
        <v>40808</v>
      </c>
      <c r="F73" s="57" t="s">
        <v>152</v>
      </c>
      <c r="G73" s="7" t="s">
        <v>150</v>
      </c>
      <c r="H73" s="7">
        <v>110</v>
      </c>
      <c r="I73" s="59">
        <v>29</v>
      </c>
      <c r="J73" s="60" t="s">
        <v>213</v>
      </c>
    </row>
    <row r="74" spans="1:10" ht="15.5" x14ac:dyDescent="0.35">
      <c r="A74" s="1"/>
      <c r="B74" s="7">
        <v>61</v>
      </c>
      <c r="C74" s="7">
        <v>126</v>
      </c>
      <c r="D74" s="15" t="s">
        <v>140</v>
      </c>
      <c r="E74" s="17">
        <v>41220</v>
      </c>
      <c r="F74" s="57" t="s">
        <v>153</v>
      </c>
      <c r="G74" s="7" t="s">
        <v>150</v>
      </c>
      <c r="H74" s="7">
        <v>90</v>
      </c>
      <c r="I74" s="59">
        <v>57</v>
      </c>
      <c r="J74" s="60" t="s">
        <v>213</v>
      </c>
    </row>
    <row r="75" spans="1:10" ht="15.5" x14ac:dyDescent="0.35">
      <c r="A75" s="1"/>
      <c r="B75" s="7">
        <v>62</v>
      </c>
      <c r="C75" s="7">
        <v>127</v>
      </c>
      <c r="D75" s="15" t="s">
        <v>141</v>
      </c>
      <c r="E75" s="17">
        <v>40442</v>
      </c>
      <c r="F75" s="57" t="s">
        <v>215</v>
      </c>
      <c r="G75" s="7" t="s">
        <v>150</v>
      </c>
      <c r="H75" s="7">
        <v>130</v>
      </c>
      <c r="I75" s="59">
        <v>17</v>
      </c>
      <c r="J75" s="60" t="s">
        <v>213</v>
      </c>
    </row>
    <row r="76" spans="1:10" ht="15.5" x14ac:dyDescent="0.35">
      <c r="A76" s="1"/>
      <c r="B76" s="7">
        <v>63</v>
      </c>
      <c r="C76" s="7">
        <v>128</v>
      </c>
      <c r="D76" s="15" t="s">
        <v>69</v>
      </c>
      <c r="E76" s="17">
        <v>41440</v>
      </c>
      <c r="F76" s="57" t="s">
        <v>153</v>
      </c>
      <c r="G76" s="7" t="s">
        <v>150</v>
      </c>
      <c r="H76" s="7">
        <v>90</v>
      </c>
      <c r="I76" s="59">
        <v>58</v>
      </c>
      <c r="J76" s="60" t="s">
        <v>213</v>
      </c>
    </row>
    <row r="77" spans="1:10" ht="15.5" x14ac:dyDescent="0.35">
      <c r="A77" s="1"/>
      <c r="B77" s="7">
        <v>64</v>
      </c>
      <c r="C77" s="7">
        <v>129</v>
      </c>
      <c r="D77" s="15" t="s">
        <v>84</v>
      </c>
      <c r="E77" s="17">
        <v>41443</v>
      </c>
      <c r="F77" s="57" t="s">
        <v>153</v>
      </c>
      <c r="G77" s="7" t="s">
        <v>150</v>
      </c>
      <c r="H77" s="7">
        <v>90</v>
      </c>
      <c r="I77" s="59">
        <v>59</v>
      </c>
      <c r="J77" s="60" t="s">
        <v>213</v>
      </c>
    </row>
    <row r="78" spans="1:10" ht="15.5" x14ac:dyDescent="0.35">
      <c r="A78" s="1"/>
      <c r="B78" s="7">
        <v>65</v>
      </c>
      <c r="C78" s="7">
        <v>4</v>
      </c>
      <c r="D78" s="8" t="s">
        <v>25</v>
      </c>
      <c r="E78" s="9">
        <v>41668</v>
      </c>
      <c r="F78" s="57" t="s">
        <v>151</v>
      </c>
      <c r="G78" s="7" t="s">
        <v>150</v>
      </c>
      <c r="H78" s="7">
        <v>70</v>
      </c>
      <c r="I78" s="59">
        <v>73</v>
      </c>
      <c r="J78" s="60" t="s">
        <v>216</v>
      </c>
    </row>
    <row r="79" spans="1:10" ht="15.5" x14ac:dyDescent="0.35">
      <c r="A79" s="1"/>
      <c r="B79" s="7">
        <v>66</v>
      </c>
      <c r="C79" s="7">
        <v>5</v>
      </c>
      <c r="D79" s="8" t="s">
        <v>26</v>
      </c>
      <c r="E79" s="9">
        <v>41588</v>
      </c>
      <c r="F79" s="57" t="s">
        <v>151</v>
      </c>
      <c r="G79" s="7" t="s">
        <v>214</v>
      </c>
      <c r="H79" s="7">
        <v>45</v>
      </c>
      <c r="I79" s="59">
        <v>104</v>
      </c>
      <c r="J79" s="60" t="s">
        <v>216</v>
      </c>
    </row>
    <row r="80" spans="1:10" ht="15.5" x14ac:dyDescent="0.35">
      <c r="A80" s="1"/>
      <c r="B80" s="7">
        <v>67</v>
      </c>
      <c r="C80" s="7">
        <v>7</v>
      </c>
      <c r="D80" s="8" t="s">
        <v>29</v>
      </c>
      <c r="E80" s="9">
        <v>41052</v>
      </c>
      <c r="F80" s="57" t="s">
        <v>152</v>
      </c>
      <c r="G80" s="7" t="s">
        <v>156</v>
      </c>
      <c r="H80" s="7">
        <v>65</v>
      </c>
      <c r="I80" s="59">
        <v>87</v>
      </c>
      <c r="J80" s="60" t="s">
        <v>216</v>
      </c>
    </row>
    <row r="81" spans="1:10" ht="15.5" x14ac:dyDescent="0.35">
      <c r="A81" s="1"/>
      <c r="B81" s="7">
        <v>68</v>
      </c>
      <c r="C81" s="7">
        <v>10</v>
      </c>
      <c r="D81" s="8" t="s">
        <v>32</v>
      </c>
      <c r="E81" s="9">
        <v>41422</v>
      </c>
      <c r="F81" s="57" t="s">
        <v>153</v>
      </c>
      <c r="G81" s="7" t="s">
        <v>214</v>
      </c>
      <c r="H81" s="7">
        <v>65</v>
      </c>
      <c r="I81" s="59">
        <v>88</v>
      </c>
      <c r="J81" s="60" t="s">
        <v>216</v>
      </c>
    </row>
    <row r="82" spans="1:10" ht="15.5" x14ac:dyDescent="0.35">
      <c r="A82" s="1"/>
      <c r="B82" s="7">
        <v>69</v>
      </c>
      <c r="C82" s="7">
        <v>11</v>
      </c>
      <c r="D82" s="8" t="s">
        <v>33</v>
      </c>
      <c r="E82" s="9">
        <v>41743</v>
      </c>
      <c r="F82" s="57" t="s">
        <v>151</v>
      </c>
      <c r="G82" s="7" t="s">
        <v>150</v>
      </c>
      <c r="H82" s="7">
        <v>70</v>
      </c>
      <c r="I82" s="59">
        <v>74</v>
      </c>
      <c r="J82" s="60" t="s">
        <v>216</v>
      </c>
    </row>
    <row r="83" spans="1:10" ht="15.5" x14ac:dyDescent="0.35">
      <c r="A83" s="1"/>
      <c r="B83" s="7">
        <v>70</v>
      </c>
      <c r="C83" s="7">
        <v>14</v>
      </c>
      <c r="D83" s="8" t="s">
        <v>36</v>
      </c>
      <c r="E83" s="9">
        <v>41312</v>
      </c>
      <c r="F83" s="57" t="s">
        <v>153</v>
      </c>
      <c r="G83" s="7" t="s">
        <v>214</v>
      </c>
      <c r="H83" s="7">
        <v>65</v>
      </c>
      <c r="I83" s="59">
        <v>89</v>
      </c>
      <c r="J83" s="60" t="s">
        <v>216</v>
      </c>
    </row>
    <row r="84" spans="1:10" ht="15.5" x14ac:dyDescent="0.35">
      <c r="B84" s="7">
        <v>71</v>
      </c>
      <c r="C84" s="7">
        <v>15</v>
      </c>
      <c r="D84" s="8" t="s">
        <v>37</v>
      </c>
      <c r="E84" s="9">
        <v>41653</v>
      </c>
      <c r="F84" s="57" t="s">
        <v>151</v>
      </c>
      <c r="G84" s="7" t="s">
        <v>150</v>
      </c>
      <c r="H84" s="7">
        <v>70</v>
      </c>
      <c r="I84" s="59">
        <v>75</v>
      </c>
      <c r="J84" s="60" t="s">
        <v>216</v>
      </c>
    </row>
    <row r="85" spans="1:10" ht="15.5" x14ac:dyDescent="0.35">
      <c r="B85" s="7">
        <v>72</v>
      </c>
      <c r="C85" s="7">
        <v>16</v>
      </c>
      <c r="D85" s="8" t="s">
        <v>38</v>
      </c>
      <c r="E85" s="9">
        <v>41338</v>
      </c>
      <c r="F85" s="57" t="s">
        <v>153</v>
      </c>
      <c r="G85" s="7" t="s">
        <v>156</v>
      </c>
      <c r="H85" s="7">
        <v>45</v>
      </c>
      <c r="I85" s="59">
        <v>105</v>
      </c>
      <c r="J85" s="60" t="s">
        <v>216</v>
      </c>
    </row>
    <row r="86" spans="1:10" ht="15.5" x14ac:dyDescent="0.35">
      <c r="B86" s="7">
        <v>73</v>
      </c>
      <c r="C86" s="7">
        <v>17</v>
      </c>
      <c r="D86" s="8" t="s">
        <v>39</v>
      </c>
      <c r="E86" s="9">
        <v>41754</v>
      </c>
      <c r="F86" s="57" t="s">
        <v>151</v>
      </c>
      <c r="G86" s="7" t="s">
        <v>214</v>
      </c>
      <c r="H86" s="7">
        <v>45</v>
      </c>
      <c r="I86" s="59">
        <v>106</v>
      </c>
      <c r="J86" s="60" t="s">
        <v>216</v>
      </c>
    </row>
    <row r="87" spans="1:10" ht="15.5" x14ac:dyDescent="0.35">
      <c r="B87" s="7">
        <v>74</v>
      </c>
      <c r="C87" s="7">
        <v>20</v>
      </c>
      <c r="D87" s="9" t="s">
        <v>42</v>
      </c>
      <c r="E87" s="9">
        <v>41569</v>
      </c>
      <c r="F87" s="57" t="s">
        <v>151</v>
      </c>
      <c r="G87" s="7" t="s">
        <v>214</v>
      </c>
      <c r="H87" s="7">
        <v>45</v>
      </c>
      <c r="I87" s="59">
        <v>107</v>
      </c>
      <c r="J87" s="60" t="s">
        <v>216</v>
      </c>
    </row>
    <row r="88" spans="1:10" ht="15.5" x14ac:dyDescent="0.35">
      <c r="B88" s="7">
        <v>75</v>
      </c>
      <c r="C88" s="7">
        <v>24</v>
      </c>
      <c r="D88" s="9" t="s">
        <v>46</v>
      </c>
      <c r="E88" s="9">
        <v>41160</v>
      </c>
      <c r="F88" s="57" t="s">
        <v>153</v>
      </c>
      <c r="G88" s="7" t="s">
        <v>156</v>
      </c>
      <c r="H88" s="7">
        <v>45</v>
      </c>
      <c r="I88" s="59">
        <v>108</v>
      </c>
      <c r="J88" s="60" t="s">
        <v>216</v>
      </c>
    </row>
    <row r="89" spans="1:10" ht="15.5" x14ac:dyDescent="0.35">
      <c r="B89" s="7">
        <v>76</v>
      </c>
      <c r="C89" s="7">
        <v>25</v>
      </c>
      <c r="D89" s="9" t="s">
        <v>47</v>
      </c>
      <c r="E89" s="9">
        <v>41494</v>
      </c>
      <c r="F89" s="57" t="s">
        <v>151</v>
      </c>
      <c r="G89" s="7" t="s">
        <v>214</v>
      </c>
      <c r="H89" s="7">
        <v>45</v>
      </c>
      <c r="I89" s="59">
        <v>109</v>
      </c>
      <c r="J89" s="60" t="s">
        <v>216</v>
      </c>
    </row>
    <row r="90" spans="1:10" ht="15.5" x14ac:dyDescent="0.35">
      <c r="B90" s="7">
        <v>77</v>
      </c>
      <c r="C90" s="7">
        <v>28</v>
      </c>
      <c r="D90" s="9" t="s">
        <v>50</v>
      </c>
      <c r="E90" s="9">
        <v>41704</v>
      </c>
      <c r="F90" s="57" t="s">
        <v>151</v>
      </c>
      <c r="G90" s="7" t="s">
        <v>150</v>
      </c>
      <c r="H90" s="7">
        <v>70</v>
      </c>
      <c r="I90" s="59">
        <v>76</v>
      </c>
      <c r="J90" s="60" t="s">
        <v>216</v>
      </c>
    </row>
    <row r="91" spans="1:10" ht="15.5" x14ac:dyDescent="0.35">
      <c r="B91" s="7">
        <v>78</v>
      </c>
      <c r="C91" s="7">
        <v>29</v>
      </c>
      <c r="D91" s="9" t="s">
        <v>51</v>
      </c>
      <c r="E91" s="9">
        <v>41642</v>
      </c>
      <c r="F91" s="57" t="s">
        <v>151</v>
      </c>
      <c r="G91" s="7" t="s">
        <v>150</v>
      </c>
      <c r="H91" s="7">
        <v>70</v>
      </c>
      <c r="I91" s="59">
        <v>77</v>
      </c>
      <c r="J91" s="60" t="s">
        <v>216</v>
      </c>
    </row>
    <row r="92" spans="1:10" ht="15.5" x14ac:dyDescent="0.35">
      <c r="B92" s="7">
        <v>79</v>
      </c>
      <c r="C92" s="7">
        <v>32</v>
      </c>
      <c r="D92" s="9" t="s">
        <v>54</v>
      </c>
      <c r="E92" s="9">
        <v>41185</v>
      </c>
      <c r="F92" s="57" t="s">
        <v>153</v>
      </c>
      <c r="G92" s="7" t="s">
        <v>156</v>
      </c>
      <c r="H92" s="7">
        <v>45</v>
      </c>
      <c r="I92" s="59">
        <v>110</v>
      </c>
      <c r="J92" s="60" t="s">
        <v>216</v>
      </c>
    </row>
    <row r="93" spans="1:10" ht="15.5" x14ac:dyDescent="0.35">
      <c r="B93" s="7">
        <v>80</v>
      </c>
      <c r="C93" s="7">
        <v>37</v>
      </c>
      <c r="D93" s="9" t="s">
        <v>59</v>
      </c>
      <c r="E93" s="9">
        <v>41734</v>
      </c>
      <c r="F93" s="57" t="s">
        <v>151</v>
      </c>
      <c r="G93" s="7" t="s">
        <v>150</v>
      </c>
      <c r="H93" s="7">
        <v>70</v>
      </c>
      <c r="I93" s="59">
        <v>78</v>
      </c>
      <c r="J93" s="60" t="s">
        <v>216</v>
      </c>
    </row>
    <row r="94" spans="1:10" ht="15.5" x14ac:dyDescent="0.35">
      <c r="B94" s="7">
        <v>81</v>
      </c>
      <c r="C94" s="7">
        <v>39</v>
      </c>
      <c r="D94" s="9" t="s">
        <v>61</v>
      </c>
      <c r="E94" s="9">
        <v>41227</v>
      </c>
      <c r="F94" s="57" t="s">
        <v>153</v>
      </c>
      <c r="G94" s="7" t="s">
        <v>214</v>
      </c>
      <c r="H94" s="7">
        <v>65</v>
      </c>
      <c r="I94" s="59">
        <v>90</v>
      </c>
      <c r="J94" s="60" t="s">
        <v>216</v>
      </c>
    </row>
    <row r="95" spans="1:10" ht="15.5" x14ac:dyDescent="0.35">
      <c r="B95" s="7">
        <v>82</v>
      </c>
      <c r="C95" s="7">
        <v>42</v>
      </c>
      <c r="D95" s="9" t="s">
        <v>64</v>
      </c>
      <c r="E95" s="9">
        <v>41274</v>
      </c>
      <c r="F95" s="57" t="s">
        <v>153</v>
      </c>
      <c r="G95" s="7" t="s">
        <v>214</v>
      </c>
      <c r="H95" s="7">
        <v>65</v>
      </c>
      <c r="I95" s="59">
        <v>91</v>
      </c>
      <c r="J95" s="60" t="s">
        <v>216</v>
      </c>
    </row>
    <row r="96" spans="1:10" ht="15.5" x14ac:dyDescent="0.35">
      <c r="B96" s="7">
        <v>83</v>
      </c>
      <c r="C96" s="7">
        <v>43</v>
      </c>
      <c r="D96" s="9" t="s">
        <v>65</v>
      </c>
      <c r="E96" s="9">
        <v>41517</v>
      </c>
      <c r="F96" s="57" t="s">
        <v>151</v>
      </c>
      <c r="G96" s="7" t="s">
        <v>214</v>
      </c>
      <c r="H96" s="7">
        <v>45</v>
      </c>
      <c r="I96" s="59">
        <v>111</v>
      </c>
      <c r="J96" s="60" t="s">
        <v>216</v>
      </c>
    </row>
    <row r="97" spans="2:10" ht="15.5" x14ac:dyDescent="0.35">
      <c r="B97" s="7">
        <v>84</v>
      </c>
      <c r="C97" s="7">
        <v>45</v>
      </c>
      <c r="D97" s="9" t="s">
        <v>68</v>
      </c>
      <c r="E97" s="9">
        <v>41644</v>
      </c>
      <c r="F97" s="57" t="s">
        <v>151</v>
      </c>
      <c r="G97" s="7" t="s">
        <v>150</v>
      </c>
      <c r="H97" s="7">
        <v>70</v>
      </c>
      <c r="I97" s="59">
        <v>79</v>
      </c>
      <c r="J97" s="60" t="s">
        <v>216</v>
      </c>
    </row>
    <row r="98" spans="2:10" ht="15.5" x14ac:dyDescent="0.35">
      <c r="B98" s="7">
        <v>85</v>
      </c>
      <c r="C98" s="7">
        <v>46</v>
      </c>
      <c r="D98" s="9" t="s">
        <v>69</v>
      </c>
      <c r="E98" s="9">
        <v>41174</v>
      </c>
      <c r="F98" s="57" t="s">
        <v>153</v>
      </c>
      <c r="G98" s="7" t="s">
        <v>214</v>
      </c>
      <c r="H98" s="7">
        <v>65</v>
      </c>
      <c r="I98" s="59">
        <v>92</v>
      </c>
      <c r="J98" s="60" t="s">
        <v>216</v>
      </c>
    </row>
    <row r="99" spans="2:10" ht="15.5" x14ac:dyDescent="0.35">
      <c r="B99" s="7">
        <v>86</v>
      </c>
      <c r="C99" s="7">
        <v>55</v>
      </c>
      <c r="D99" s="9" t="s">
        <v>78</v>
      </c>
      <c r="E99" s="9">
        <v>40951</v>
      </c>
      <c r="F99" s="57" t="s">
        <v>152</v>
      </c>
      <c r="G99" s="7" t="s">
        <v>214</v>
      </c>
      <c r="H99" s="7">
        <v>85</v>
      </c>
      <c r="I99" s="59">
        <v>65</v>
      </c>
      <c r="J99" s="60" t="s">
        <v>216</v>
      </c>
    </row>
    <row r="100" spans="2:10" ht="15.5" x14ac:dyDescent="0.35">
      <c r="B100" s="7">
        <v>87</v>
      </c>
      <c r="C100" s="7">
        <v>57</v>
      </c>
      <c r="D100" s="9" t="s">
        <v>80</v>
      </c>
      <c r="E100" s="9">
        <v>41401</v>
      </c>
      <c r="F100" s="57" t="s">
        <v>153</v>
      </c>
      <c r="G100" s="7" t="s">
        <v>214</v>
      </c>
      <c r="H100" s="7">
        <v>65</v>
      </c>
      <c r="I100" s="59">
        <v>93</v>
      </c>
      <c r="J100" s="60" t="s">
        <v>216</v>
      </c>
    </row>
    <row r="101" spans="2:10" ht="15.5" x14ac:dyDescent="0.35">
      <c r="B101" s="7">
        <v>88</v>
      </c>
      <c r="C101" s="7">
        <v>59</v>
      </c>
      <c r="D101" s="9" t="s">
        <v>82</v>
      </c>
      <c r="E101" s="9">
        <v>41482</v>
      </c>
      <c r="F101" s="57" t="s">
        <v>151</v>
      </c>
      <c r="G101" s="7" t="s">
        <v>214</v>
      </c>
      <c r="H101" s="7">
        <v>45</v>
      </c>
      <c r="I101" s="59">
        <v>112</v>
      </c>
      <c r="J101" s="60" t="s">
        <v>216</v>
      </c>
    </row>
    <row r="102" spans="2:10" ht="15.5" x14ac:dyDescent="0.35">
      <c r="B102" s="7">
        <v>89</v>
      </c>
      <c r="C102" s="7">
        <v>60</v>
      </c>
      <c r="D102" s="9" t="s">
        <v>83</v>
      </c>
      <c r="E102" s="9">
        <v>41631</v>
      </c>
      <c r="F102" s="57" t="s">
        <v>151</v>
      </c>
      <c r="G102" s="7" t="s">
        <v>214</v>
      </c>
      <c r="H102" s="7">
        <v>45</v>
      </c>
      <c r="I102" s="59">
        <v>113</v>
      </c>
      <c r="J102" s="60" t="s">
        <v>216</v>
      </c>
    </row>
    <row r="103" spans="2:10" ht="15.5" x14ac:dyDescent="0.35">
      <c r="B103" s="7">
        <v>90</v>
      </c>
      <c r="C103" s="7">
        <v>61</v>
      </c>
      <c r="D103" s="9" t="s">
        <v>84</v>
      </c>
      <c r="E103" s="9">
        <v>41093</v>
      </c>
      <c r="F103" s="57" t="s">
        <v>153</v>
      </c>
      <c r="G103" s="7" t="s">
        <v>214</v>
      </c>
      <c r="H103" s="7">
        <v>65</v>
      </c>
      <c r="I103" s="59">
        <v>94</v>
      </c>
      <c r="J103" s="60" t="s">
        <v>216</v>
      </c>
    </row>
    <row r="104" spans="2:10" ht="15.5" x14ac:dyDescent="0.35">
      <c r="B104" s="7">
        <v>91</v>
      </c>
      <c r="C104" s="7">
        <v>62</v>
      </c>
      <c r="D104" s="9" t="s">
        <v>85</v>
      </c>
      <c r="E104" s="9">
        <v>41487</v>
      </c>
      <c r="F104" s="57" t="s">
        <v>151</v>
      </c>
      <c r="G104" s="7" t="s">
        <v>214</v>
      </c>
      <c r="H104" s="7">
        <v>45</v>
      </c>
      <c r="I104" s="59">
        <v>114</v>
      </c>
      <c r="J104" s="60" t="s">
        <v>216</v>
      </c>
    </row>
    <row r="105" spans="2:10" ht="15.5" x14ac:dyDescent="0.35">
      <c r="B105" s="7">
        <v>92</v>
      </c>
      <c r="C105" s="7">
        <v>63</v>
      </c>
      <c r="D105" s="9" t="s">
        <v>86</v>
      </c>
      <c r="E105" s="9">
        <v>41251</v>
      </c>
      <c r="F105" s="57" t="s">
        <v>153</v>
      </c>
      <c r="G105" s="7" t="s">
        <v>214</v>
      </c>
      <c r="H105" s="7">
        <v>65</v>
      </c>
      <c r="I105" s="59">
        <v>95</v>
      </c>
      <c r="J105" s="60" t="s">
        <v>216</v>
      </c>
    </row>
    <row r="106" spans="2:10" ht="15.5" x14ac:dyDescent="0.35">
      <c r="B106" s="7">
        <v>93</v>
      </c>
      <c r="C106" s="7">
        <v>65</v>
      </c>
      <c r="D106" s="9" t="s">
        <v>88</v>
      </c>
      <c r="E106" s="9">
        <v>41648</v>
      </c>
      <c r="F106" s="57" t="s">
        <v>151</v>
      </c>
      <c r="G106" s="7" t="s">
        <v>214</v>
      </c>
      <c r="H106" s="7">
        <v>45</v>
      </c>
      <c r="I106" s="59">
        <v>115</v>
      </c>
      <c r="J106" s="60" t="s">
        <v>216</v>
      </c>
    </row>
    <row r="107" spans="2:10" ht="15.5" x14ac:dyDescent="0.35">
      <c r="B107" s="7">
        <v>94</v>
      </c>
      <c r="C107" s="7">
        <v>68</v>
      </c>
      <c r="D107" s="9" t="s">
        <v>91</v>
      </c>
      <c r="E107" s="9">
        <v>41130</v>
      </c>
      <c r="F107" s="57" t="s">
        <v>153</v>
      </c>
      <c r="G107" s="7" t="s">
        <v>214</v>
      </c>
      <c r="H107" s="7">
        <v>65</v>
      </c>
      <c r="I107" s="59">
        <v>96</v>
      </c>
      <c r="J107" s="60" t="s">
        <v>216</v>
      </c>
    </row>
    <row r="108" spans="2:10" ht="15.5" x14ac:dyDescent="0.35">
      <c r="B108" s="7">
        <v>95</v>
      </c>
      <c r="C108" s="7">
        <v>69</v>
      </c>
      <c r="D108" s="9" t="s">
        <v>92</v>
      </c>
      <c r="E108" s="9">
        <v>41138</v>
      </c>
      <c r="F108" s="57" t="s">
        <v>153</v>
      </c>
      <c r="G108" s="7" t="s">
        <v>214</v>
      </c>
      <c r="H108" s="7">
        <v>65</v>
      </c>
      <c r="I108" s="59">
        <v>97</v>
      </c>
      <c r="J108" s="60" t="s">
        <v>216</v>
      </c>
    </row>
    <row r="109" spans="2:10" ht="15.5" x14ac:dyDescent="0.35">
      <c r="B109" s="7">
        <v>96</v>
      </c>
      <c r="C109" s="7">
        <v>70</v>
      </c>
      <c r="D109" s="9" t="s">
        <v>93</v>
      </c>
      <c r="E109" s="9">
        <v>41507</v>
      </c>
      <c r="F109" s="57" t="s">
        <v>151</v>
      </c>
      <c r="G109" s="7" t="s">
        <v>150</v>
      </c>
      <c r="H109" s="7">
        <v>70</v>
      </c>
      <c r="I109" s="59">
        <v>80</v>
      </c>
      <c r="J109" s="60" t="s">
        <v>216</v>
      </c>
    </row>
    <row r="110" spans="2:10" ht="15.5" x14ac:dyDescent="0.35">
      <c r="B110" s="7">
        <v>97</v>
      </c>
      <c r="C110" s="7">
        <v>71</v>
      </c>
      <c r="D110" s="9" t="s">
        <v>94</v>
      </c>
      <c r="E110" s="9">
        <v>41691</v>
      </c>
      <c r="F110" s="57" t="s">
        <v>151</v>
      </c>
      <c r="G110" s="7" t="s">
        <v>214</v>
      </c>
      <c r="H110" s="7">
        <v>45</v>
      </c>
      <c r="I110" s="59">
        <v>116</v>
      </c>
      <c r="J110" s="60" t="s">
        <v>216</v>
      </c>
    </row>
    <row r="111" spans="2:10" ht="15.5" x14ac:dyDescent="0.35">
      <c r="B111" s="7">
        <v>98</v>
      </c>
      <c r="C111" s="7">
        <v>77</v>
      </c>
      <c r="D111" s="9" t="s">
        <v>99</v>
      </c>
      <c r="E111" s="9">
        <v>41532</v>
      </c>
      <c r="F111" s="57" t="s">
        <v>151</v>
      </c>
      <c r="G111" s="7" t="s">
        <v>150</v>
      </c>
      <c r="H111" s="7">
        <v>70</v>
      </c>
      <c r="I111" s="59">
        <v>81</v>
      </c>
      <c r="J111" s="60" t="s">
        <v>216</v>
      </c>
    </row>
    <row r="112" spans="2:10" ht="15.5" x14ac:dyDescent="0.35">
      <c r="B112" s="7">
        <v>99</v>
      </c>
      <c r="C112" s="7">
        <v>79</v>
      </c>
      <c r="D112" s="9" t="s">
        <v>101</v>
      </c>
      <c r="E112" s="9">
        <v>40987</v>
      </c>
      <c r="F112" s="57" t="s">
        <v>152</v>
      </c>
      <c r="G112" s="7" t="s">
        <v>214</v>
      </c>
      <c r="H112" s="7">
        <v>85</v>
      </c>
      <c r="I112" s="59">
        <v>66</v>
      </c>
      <c r="J112" s="60" t="s">
        <v>216</v>
      </c>
    </row>
    <row r="113" spans="2:10" ht="15.5" x14ac:dyDescent="0.35">
      <c r="B113" s="7">
        <v>100</v>
      </c>
      <c r="C113" s="7">
        <v>80</v>
      </c>
      <c r="D113" s="9" t="s">
        <v>102</v>
      </c>
      <c r="E113" s="9">
        <v>40912</v>
      </c>
      <c r="F113" s="57" t="s">
        <v>152</v>
      </c>
      <c r="G113" s="7" t="s">
        <v>214</v>
      </c>
      <c r="H113" s="7">
        <v>85</v>
      </c>
      <c r="I113" s="59">
        <v>67</v>
      </c>
      <c r="J113" s="60" t="s">
        <v>216</v>
      </c>
    </row>
    <row r="114" spans="2:10" ht="15.5" x14ac:dyDescent="0.35">
      <c r="B114" s="7">
        <v>101</v>
      </c>
      <c r="C114" s="7">
        <v>82</v>
      </c>
      <c r="D114" s="9" t="s">
        <v>62</v>
      </c>
      <c r="E114" s="9">
        <v>41773</v>
      </c>
      <c r="F114" s="57" t="s">
        <v>151</v>
      </c>
      <c r="G114" s="7" t="s">
        <v>214</v>
      </c>
      <c r="H114" s="7">
        <v>45</v>
      </c>
      <c r="I114" s="59">
        <v>117</v>
      </c>
      <c r="J114" s="60" t="s">
        <v>216</v>
      </c>
    </row>
    <row r="115" spans="2:10" ht="15.5" x14ac:dyDescent="0.35">
      <c r="B115" s="7">
        <v>102</v>
      </c>
      <c r="C115" s="7">
        <v>83</v>
      </c>
      <c r="D115" s="9" t="s">
        <v>103</v>
      </c>
      <c r="E115" s="9">
        <v>41239</v>
      </c>
      <c r="F115" s="57" t="s">
        <v>153</v>
      </c>
      <c r="G115" s="7" t="s">
        <v>214</v>
      </c>
      <c r="H115" s="7">
        <v>65</v>
      </c>
      <c r="I115" s="59">
        <v>98</v>
      </c>
      <c r="J115" s="60" t="s">
        <v>216</v>
      </c>
    </row>
    <row r="116" spans="2:10" ht="15.5" x14ac:dyDescent="0.35">
      <c r="B116" s="7">
        <v>103</v>
      </c>
      <c r="C116" s="7">
        <v>84</v>
      </c>
      <c r="D116" s="9" t="s">
        <v>104</v>
      </c>
      <c r="E116" s="9">
        <v>41774</v>
      </c>
      <c r="F116" s="57" t="s">
        <v>151</v>
      </c>
      <c r="G116" s="7" t="s">
        <v>214</v>
      </c>
      <c r="H116" s="7">
        <v>45</v>
      </c>
      <c r="I116" s="59">
        <v>118</v>
      </c>
      <c r="J116" s="60" t="s">
        <v>216</v>
      </c>
    </row>
    <row r="117" spans="2:10" ht="15.5" x14ac:dyDescent="0.35">
      <c r="B117" s="7">
        <v>104</v>
      </c>
      <c r="C117" s="7">
        <v>85</v>
      </c>
      <c r="D117" s="9" t="s">
        <v>105</v>
      </c>
      <c r="E117" s="9">
        <v>41712</v>
      </c>
      <c r="F117" s="57" t="s">
        <v>151</v>
      </c>
      <c r="G117" s="7" t="s">
        <v>214</v>
      </c>
      <c r="H117" s="7">
        <v>45</v>
      </c>
      <c r="I117" s="59">
        <v>119</v>
      </c>
      <c r="J117" s="60" t="s">
        <v>216</v>
      </c>
    </row>
    <row r="118" spans="2:10" ht="15.5" x14ac:dyDescent="0.35">
      <c r="B118" s="7">
        <v>105</v>
      </c>
      <c r="C118" s="7">
        <v>86</v>
      </c>
      <c r="D118" s="9" t="s">
        <v>106</v>
      </c>
      <c r="E118" s="9">
        <v>41500</v>
      </c>
      <c r="F118" s="57" t="s">
        <v>151</v>
      </c>
      <c r="G118" s="7" t="s">
        <v>214</v>
      </c>
      <c r="H118" s="7">
        <v>45</v>
      </c>
      <c r="I118" s="59">
        <v>120</v>
      </c>
      <c r="J118" s="60" t="s">
        <v>216</v>
      </c>
    </row>
    <row r="119" spans="2:10" ht="15.5" x14ac:dyDescent="0.35">
      <c r="B119" s="7">
        <v>106</v>
      </c>
      <c r="C119" s="7">
        <v>87</v>
      </c>
      <c r="D119" s="9" t="s">
        <v>107</v>
      </c>
      <c r="E119" s="9">
        <v>41091</v>
      </c>
      <c r="F119" s="57" t="s">
        <v>152</v>
      </c>
      <c r="G119" s="7" t="s">
        <v>214</v>
      </c>
      <c r="H119" s="7">
        <v>85</v>
      </c>
      <c r="I119" s="59">
        <v>68</v>
      </c>
      <c r="J119" s="60" t="s">
        <v>216</v>
      </c>
    </row>
    <row r="120" spans="2:10" ht="15.5" x14ac:dyDescent="0.35">
      <c r="B120" s="7">
        <v>107</v>
      </c>
      <c r="C120" s="7">
        <v>88</v>
      </c>
      <c r="D120" s="9" t="s">
        <v>63</v>
      </c>
      <c r="E120" s="9">
        <v>41295</v>
      </c>
      <c r="F120" s="57" t="s">
        <v>153</v>
      </c>
      <c r="G120" s="7" t="s">
        <v>214</v>
      </c>
      <c r="H120" s="7">
        <v>65</v>
      </c>
      <c r="I120" s="59">
        <v>99</v>
      </c>
      <c r="J120" s="60" t="s">
        <v>216</v>
      </c>
    </row>
    <row r="121" spans="2:10" ht="15.5" x14ac:dyDescent="0.35">
      <c r="B121" s="7">
        <v>108</v>
      </c>
      <c r="C121" s="7">
        <v>89</v>
      </c>
      <c r="D121" s="9" t="s">
        <v>108</v>
      </c>
      <c r="E121" s="9">
        <v>41234</v>
      </c>
      <c r="F121" s="57" t="s">
        <v>153</v>
      </c>
      <c r="G121" s="7" t="s">
        <v>214</v>
      </c>
      <c r="H121" s="7">
        <v>65</v>
      </c>
      <c r="I121" s="59">
        <v>100</v>
      </c>
      <c r="J121" s="60" t="s">
        <v>216</v>
      </c>
    </row>
    <row r="122" spans="2:10" ht="15.5" x14ac:dyDescent="0.35">
      <c r="B122" s="7">
        <v>109</v>
      </c>
      <c r="C122" s="7">
        <v>90</v>
      </c>
      <c r="D122" s="9" t="s">
        <v>109</v>
      </c>
      <c r="E122" s="9">
        <v>41264</v>
      </c>
      <c r="F122" s="57" t="s">
        <v>153</v>
      </c>
      <c r="G122" s="7" t="s">
        <v>214</v>
      </c>
      <c r="H122" s="7">
        <v>65</v>
      </c>
      <c r="I122" s="59">
        <v>101</v>
      </c>
      <c r="J122" s="60" t="s">
        <v>216</v>
      </c>
    </row>
    <row r="123" spans="2:10" ht="15.5" x14ac:dyDescent="0.35">
      <c r="B123" s="7">
        <v>110</v>
      </c>
      <c r="C123" s="7">
        <v>92</v>
      </c>
      <c r="D123" s="9" t="s">
        <v>111</v>
      </c>
      <c r="E123" s="9">
        <v>41039</v>
      </c>
      <c r="F123" s="57" t="s">
        <v>152</v>
      </c>
      <c r="G123" s="7" t="s">
        <v>214</v>
      </c>
      <c r="H123" s="7">
        <v>85</v>
      </c>
      <c r="I123" s="59">
        <v>69</v>
      </c>
      <c r="J123" s="60" t="s">
        <v>216</v>
      </c>
    </row>
    <row r="124" spans="2:10" ht="15.5" x14ac:dyDescent="0.35">
      <c r="B124" s="7">
        <v>111</v>
      </c>
      <c r="C124" s="7">
        <v>93</v>
      </c>
      <c r="D124" s="9" t="s">
        <v>112</v>
      </c>
      <c r="E124" s="9">
        <v>40766</v>
      </c>
      <c r="F124" s="57" t="s">
        <v>152</v>
      </c>
      <c r="G124" s="7" t="s">
        <v>214</v>
      </c>
      <c r="H124" s="7">
        <v>85</v>
      </c>
      <c r="I124" s="59">
        <v>70</v>
      </c>
      <c r="J124" s="60" t="s">
        <v>216</v>
      </c>
    </row>
    <row r="125" spans="2:10" ht="15.5" x14ac:dyDescent="0.35">
      <c r="B125" s="7">
        <v>112</v>
      </c>
      <c r="C125" s="7">
        <v>94</v>
      </c>
      <c r="D125" s="9" t="s">
        <v>113</v>
      </c>
      <c r="E125" s="9">
        <v>41393</v>
      </c>
      <c r="F125" s="57" t="s">
        <v>153</v>
      </c>
      <c r="G125" s="7" t="s">
        <v>214</v>
      </c>
      <c r="H125" s="7">
        <v>65</v>
      </c>
      <c r="I125" s="59">
        <v>102</v>
      </c>
      <c r="J125" s="60" t="s">
        <v>216</v>
      </c>
    </row>
    <row r="126" spans="2:10" ht="15.5" x14ac:dyDescent="0.35">
      <c r="B126" s="7">
        <v>113</v>
      </c>
      <c r="C126" s="7">
        <v>95</v>
      </c>
      <c r="D126" s="9" t="s">
        <v>114</v>
      </c>
      <c r="E126" s="9">
        <v>41657</v>
      </c>
      <c r="F126" s="57" t="s">
        <v>151</v>
      </c>
      <c r="G126" s="7" t="s">
        <v>214</v>
      </c>
      <c r="H126" s="7">
        <v>45</v>
      </c>
      <c r="I126" s="59">
        <v>121</v>
      </c>
      <c r="J126" s="60" t="s">
        <v>216</v>
      </c>
    </row>
    <row r="127" spans="2:10" ht="15.5" x14ac:dyDescent="0.35">
      <c r="B127" s="7">
        <v>114</v>
      </c>
      <c r="C127" s="7">
        <v>97</v>
      </c>
      <c r="D127" s="9" t="s">
        <v>115</v>
      </c>
      <c r="E127" s="9">
        <v>40995</v>
      </c>
      <c r="F127" s="57" t="s">
        <v>152</v>
      </c>
      <c r="G127" s="7" t="s">
        <v>214</v>
      </c>
      <c r="H127" s="7">
        <v>85</v>
      </c>
      <c r="I127" s="59">
        <v>71</v>
      </c>
      <c r="J127" s="60" t="s">
        <v>216</v>
      </c>
    </row>
    <row r="128" spans="2:10" ht="15.5" x14ac:dyDescent="0.35">
      <c r="B128" s="7">
        <v>115</v>
      </c>
      <c r="C128" s="7">
        <v>98</v>
      </c>
      <c r="D128" s="9" t="s">
        <v>116</v>
      </c>
      <c r="E128" s="9">
        <v>41592</v>
      </c>
      <c r="F128" s="57" t="s">
        <v>151</v>
      </c>
      <c r="G128" s="7" t="s">
        <v>214</v>
      </c>
      <c r="H128" s="7">
        <v>45</v>
      </c>
      <c r="I128" s="59">
        <v>122</v>
      </c>
      <c r="J128" s="60" t="s">
        <v>216</v>
      </c>
    </row>
    <row r="129" spans="2:10" ht="15.5" x14ac:dyDescent="0.35">
      <c r="B129" s="7">
        <v>116</v>
      </c>
      <c r="C129" s="7">
        <v>99</v>
      </c>
      <c r="D129" s="9" t="s">
        <v>117</v>
      </c>
      <c r="E129" s="9">
        <v>41569</v>
      </c>
      <c r="F129" s="57" t="s">
        <v>151</v>
      </c>
      <c r="G129" s="7" t="s">
        <v>214</v>
      </c>
      <c r="H129" s="7">
        <v>45</v>
      </c>
      <c r="I129" s="59">
        <v>123</v>
      </c>
      <c r="J129" s="60" t="s">
        <v>216</v>
      </c>
    </row>
    <row r="130" spans="2:10" ht="15.5" x14ac:dyDescent="0.35">
      <c r="B130" s="7">
        <v>117</v>
      </c>
      <c r="C130" s="7">
        <v>102</v>
      </c>
      <c r="D130" s="15" t="s">
        <v>119</v>
      </c>
      <c r="E130" s="16">
        <v>40709</v>
      </c>
      <c r="F130" s="57" t="s">
        <v>215</v>
      </c>
      <c r="G130" s="7" t="s">
        <v>156</v>
      </c>
      <c r="H130" s="7">
        <v>85</v>
      </c>
      <c r="I130" s="59">
        <v>72</v>
      </c>
      <c r="J130" s="60" t="s">
        <v>216</v>
      </c>
    </row>
    <row r="131" spans="2:10" ht="15.5" x14ac:dyDescent="0.35">
      <c r="B131" s="7">
        <v>118</v>
      </c>
      <c r="C131" s="7">
        <v>103</v>
      </c>
      <c r="D131" s="15" t="s">
        <v>120</v>
      </c>
      <c r="E131" s="16">
        <v>41716</v>
      </c>
      <c r="F131" s="57" t="s">
        <v>151</v>
      </c>
      <c r="G131" s="7" t="s">
        <v>156</v>
      </c>
      <c r="H131" s="7">
        <v>25</v>
      </c>
      <c r="I131" s="59">
        <v>127</v>
      </c>
      <c r="J131" s="60" t="s">
        <v>216</v>
      </c>
    </row>
    <row r="132" spans="2:10" ht="15.5" x14ac:dyDescent="0.35">
      <c r="B132" s="7">
        <v>119</v>
      </c>
      <c r="C132" s="7">
        <v>105</v>
      </c>
      <c r="D132" s="15" t="s">
        <v>122</v>
      </c>
      <c r="E132" s="16">
        <v>41584</v>
      </c>
      <c r="F132" s="57" t="s">
        <v>151</v>
      </c>
      <c r="G132" s="7" t="s">
        <v>150</v>
      </c>
      <c r="H132" s="7">
        <v>70</v>
      </c>
      <c r="I132" s="59">
        <v>82</v>
      </c>
      <c r="J132" s="60" t="s">
        <v>216</v>
      </c>
    </row>
    <row r="133" spans="2:10" ht="15.5" x14ac:dyDescent="0.35">
      <c r="B133" s="7">
        <v>120</v>
      </c>
      <c r="C133" s="7">
        <v>107</v>
      </c>
      <c r="D133" s="15" t="s">
        <v>124</v>
      </c>
      <c r="E133" s="16">
        <v>41654</v>
      </c>
      <c r="F133" s="57" t="s">
        <v>151</v>
      </c>
      <c r="G133" s="7" t="s">
        <v>214</v>
      </c>
      <c r="H133" s="7">
        <v>45</v>
      </c>
      <c r="I133" s="59">
        <v>124</v>
      </c>
      <c r="J133" s="60" t="s">
        <v>216</v>
      </c>
    </row>
    <row r="134" spans="2:10" ht="15.5" x14ac:dyDescent="0.35">
      <c r="B134" s="7">
        <v>121</v>
      </c>
      <c r="C134" s="7">
        <v>108</v>
      </c>
      <c r="D134" s="15" t="s">
        <v>125</v>
      </c>
      <c r="E134" s="16">
        <v>41504</v>
      </c>
      <c r="F134" s="57" t="s">
        <v>151</v>
      </c>
      <c r="G134" s="7" t="s">
        <v>156</v>
      </c>
      <c r="H134" s="7">
        <v>25</v>
      </c>
      <c r="I134" s="59">
        <v>128</v>
      </c>
      <c r="J134" s="60" t="s">
        <v>216</v>
      </c>
    </row>
    <row r="135" spans="2:10" ht="15.5" x14ac:dyDescent="0.35">
      <c r="B135" s="7">
        <v>122</v>
      </c>
      <c r="C135" s="7">
        <v>110</v>
      </c>
      <c r="D135" s="15" t="s">
        <v>127</v>
      </c>
      <c r="E135" s="16">
        <v>41696</v>
      </c>
      <c r="F135" s="57" t="s">
        <v>151</v>
      </c>
      <c r="G135" s="7" t="s">
        <v>156</v>
      </c>
      <c r="H135" s="7">
        <v>25</v>
      </c>
      <c r="I135" s="59">
        <v>129</v>
      </c>
      <c r="J135" s="60" t="s">
        <v>216</v>
      </c>
    </row>
    <row r="136" spans="2:10" ht="15.5" x14ac:dyDescent="0.35">
      <c r="B136" s="7">
        <v>123</v>
      </c>
      <c r="C136" s="7">
        <v>111</v>
      </c>
      <c r="D136" s="15" t="s">
        <v>128</v>
      </c>
      <c r="E136" s="16">
        <v>41687</v>
      </c>
      <c r="F136" s="57" t="s">
        <v>151</v>
      </c>
      <c r="G136" s="7" t="s">
        <v>150</v>
      </c>
      <c r="H136" s="7">
        <v>70</v>
      </c>
      <c r="I136" s="59">
        <v>83</v>
      </c>
      <c r="J136" s="60" t="s">
        <v>216</v>
      </c>
    </row>
    <row r="137" spans="2:10" ht="15.5" x14ac:dyDescent="0.35">
      <c r="B137" s="7">
        <v>124</v>
      </c>
      <c r="C137" s="7">
        <v>113</v>
      </c>
      <c r="D137" s="9" t="s">
        <v>130</v>
      </c>
      <c r="E137" s="16">
        <v>41350</v>
      </c>
      <c r="F137" s="57" t="s">
        <v>153</v>
      </c>
      <c r="G137" s="7" t="s">
        <v>156</v>
      </c>
      <c r="H137" s="7">
        <v>45</v>
      </c>
      <c r="I137" s="59">
        <v>125</v>
      </c>
      <c r="J137" s="60" t="s">
        <v>216</v>
      </c>
    </row>
    <row r="138" spans="2:10" ht="15.5" x14ac:dyDescent="0.35">
      <c r="B138" s="7">
        <v>125</v>
      </c>
      <c r="C138" s="7">
        <v>114</v>
      </c>
      <c r="D138" s="9" t="s">
        <v>131</v>
      </c>
      <c r="E138" s="16">
        <v>40790</v>
      </c>
      <c r="F138" s="57" t="s">
        <v>152</v>
      </c>
      <c r="G138" s="7" t="s">
        <v>156</v>
      </c>
      <c r="H138" s="7">
        <v>65</v>
      </c>
      <c r="I138" s="59">
        <v>103</v>
      </c>
      <c r="J138" s="60" t="s">
        <v>216</v>
      </c>
    </row>
    <row r="139" spans="2:10" ht="15.5" x14ac:dyDescent="0.35">
      <c r="B139" s="7">
        <v>126</v>
      </c>
      <c r="C139" s="7">
        <v>116</v>
      </c>
      <c r="D139" s="9" t="s">
        <v>133</v>
      </c>
      <c r="E139" s="16">
        <v>41536</v>
      </c>
      <c r="F139" s="57" t="s">
        <v>151</v>
      </c>
      <c r="G139" s="7" t="s">
        <v>156</v>
      </c>
      <c r="H139" s="7">
        <v>25</v>
      </c>
      <c r="I139" s="59">
        <v>130</v>
      </c>
      <c r="J139" s="60" t="s">
        <v>216</v>
      </c>
    </row>
    <row r="140" spans="2:10" ht="15.5" x14ac:dyDescent="0.35">
      <c r="B140" s="7">
        <v>127</v>
      </c>
      <c r="C140" s="7">
        <v>118</v>
      </c>
      <c r="D140" s="9" t="s">
        <v>135</v>
      </c>
      <c r="E140" s="16">
        <v>41134</v>
      </c>
      <c r="F140" s="57" t="s">
        <v>153</v>
      </c>
      <c r="G140" s="7" t="s">
        <v>156</v>
      </c>
      <c r="H140" s="7">
        <v>45</v>
      </c>
      <c r="I140" s="59">
        <v>126</v>
      </c>
      <c r="J140" s="60" t="s">
        <v>216</v>
      </c>
    </row>
    <row r="141" spans="2:10" ht="15.5" x14ac:dyDescent="0.35">
      <c r="B141" s="7">
        <v>128</v>
      </c>
      <c r="C141" s="7">
        <v>119</v>
      </c>
      <c r="D141" s="15" t="s">
        <v>111</v>
      </c>
      <c r="E141" s="16">
        <v>41697</v>
      </c>
      <c r="F141" s="57" t="s">
        <v>151</v>
      </c>
      <c r="G141" s="7" t="s">
        <v>150</v>
      </c>
      <c r="H141" s="7">
        <v>70</v>
      </c>
      <c r="I141" s="59">
        <v>84</v>
      </c>
      <c r="J141" s="60" t="s">
        <v>216</v>
      </c>
    </row>
    <row r="142" spans="2:10" ht="15.5" x14ac:dyDescent="0.35">
      <c r="B142" s="7">
        <v>129</v>
      </c>
      <c r="C142" s="7">
        <v>122</v>
      </c>
      <c r="D142" s="15" t="s">
        <v>136</v>
      </c>
      <c r="E142" s="17">
        <v>41508</v>
      </c>
      <c r="F142" s="57" t="s">
        <v>151</v>
      </c>
      <c r="G142" s="7" t="s">
        <v>150</v>
      </c>
      <c r="H142" s="7">
        <v>70</v>
      </c>
      <c r="I142" s="59">
        <v>85</v>
      </c>
      <c r="J142" s="60" t="s">
        <v>216</v>
      </c>
    </row>
    <row r="143" spans="2:10" ht="15.5" x14ac:dyDescent="0.35">
      <c r="B143" s="7">
        <v>130</v>
      </c>
      <c r="C143" s="7">
        <v>130</v>
      </c>
      <c r="D143" s="15" t="s">
        <v>142</v>
      </c>
      <c r="E143" s="17">
        <v>41690</v>
      </c>
      <c r="F143" s="57" t="s">
        <v>151</v>
      </c>
      <c r="G143" s="7" t="s">
        <v>150</v>
      </c>
      <c r="H143" s="7">
        <v>70</v>
      </c>
      <c r="I143" s="59">
        <v>86</v>
      </c>
      <c r="J143" s="60" t="s">
        <v>216</v>
      </c>
    </row>
  </sheetData>
  <mergeCells count="15">
    <mergeCell ref="B1:J1"/>
    <mergeCell ref="B11:B12"/>
    <mergeCell ref="C11:C12"/>
    <mergeCell ref="D11:D12"/>
    <mergeCell ref="E11:E12"/>
    <mergeCell ref="B2:J2"/>
    <mergeCell ref="B3:J3"/>
    <mergeCell ref="B4:J4"/>
    <mergeCell ref="B7:J7"/>
    <mergeCell ref="B8:J8"/>
    <mergeCell ref="H11:H12"/>
    <mergeCell ref="I11:I12"/>
    <mergeCell ref="J11:J12"/>
    <mergeCell ref="F11:F12"/>
    <mergeCell ref="G11:G12"/>
  </mergeCells>
  <conditionalFormatting sqref="J14:J143">
    <cfRule type="cellIs" dxfId="0" priority="1" operator="between">
      <formula>84</formula>
      <formula>100</formula>
    </cfRule>
  </conditionalFormatting>
  <pageMargins left="0.70866141732283472" right="0.70866141732283472" top="0.74803149606299213" bottom="0.74803149606299213" header="0.31496062992125984" footer="0.31496062992125984"/>
  <pageSetup scale="7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Informasi</vt:lpstr>
      <vt:lpstr>Hitung Kuota Per Jalur</vt:lpstr>
      <vt:lpstr>Referensi</vt:lpstr>
      <vt:lpstr>Lembar Kerja Seleksi</vt:lpstr>
      <vt:lpstr>Hasil Seleksi</vt:lpstr>
      <vt:lpstr>'Lembar Kerja Seleksi'!Print_Area</vt:lpstr>
      <vt:lpstr>'Lembar Kerja Seleksi'!Print_Titles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DInas Pendidikan Tanjung Jabung Barat 2</dc:creator>
  <cp:lastModifiedBy>DInas Pendidikan Tanjung Jabung Barat 2</cp:lastModifiedBy>
  <cp:lastPrinted>2025-06-11T05:42:36Z</cp:lastPrinted>
  <dcterms:created xsi:type="dcterms:W3CDTF">2025-05-26T06:02:12Z</dcterms:created>
  <dcterms:modified xsi:type="dcterms:W3CDTF">2025-06-11T22:40:51Z</dcterms:modified>
</cp:coreProperties>
</file>