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SPMB-PPDB\Template Simulasi Seleksi\1 Jalur Domisili\"/>
    </mc:Choice>
  </mc:AlternateContent>
  <xr:revisionPtr revIDLastSave="0" documentId="13_ncr:1_{733099CE-63B0-456E-9C1B-49830CB0549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si" sheetId="9" r:id="rId1"/>
    <sheet name="Hitung Kuota Perjalur" sheetId="8" r:id="rId2"/>
    <sheet name="Referensi" sheetId="2" r:id="rId3"/>
    <sheet name="Lembar Kerja Seleksi" sheetId="1" r:id="rId4"/>
    <sheet name="Hasil Seleksi" sheetId="6" r:id="rId5"/>
  </sheets>
  <definedNames>
    <definedName name="_xlnm._FilterDatabase" localSheetId="4" hidden="1">'Hasil Seleksi'!#REF!</definedName>
    <definedName name="_xlnm._FilterDatabase" localSheetId="3" hidden="1">'Lembar Kerja Seleksi'!$A$13:$R$144</definedName>
    <definedName name="_xlnm.Extract" localSheetId="4">'Hasil Seleksi'!#REF!</definedName>
    <definedName name="_xlnm.Print_Area" localSheetId="3">'Lembar Kerja Seleksi'!$A$1:$Q$155</definedName>
    <definedName name="_xlnm.Print_Titles" localSheetId="4">'Hasil Seleksi'!#REF!</definedName>
    <definedName name="_xlnm.Print_Titles" localSheetId="3">'Lembar Kerja Seleksi'!$12:$14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5" i="1" l="1"/>
  <c r="O15" i="1"/>
  <c r="O137" i="1" l="1"/>
  <c r="N141" i="1"/>
  <c r="H138" i="1"/>
  <c r="G138" i="1"/>
  <c r="J138" i="1" s="1"/>
  <c r="N139" i="1"/>
  <c r="I15" i="1"/>
  <c r="H15" i="1"/>
  <c r="G15" i="1"/>
  <c r="M15" i="1"/>
  <c r="M16" i="1"/>
  <c r="M19" i="1"/>
  <c r="G5" i="8"/>
  <c r="F5" i="8"/>
  <c r="D5" i="8"/>
  <c r="H5" i="8" l="1"/>
  <c r="M144" i="1" l="1"/>
  <c r="I144" i="1"/>
  <c r="H144" i="1"/>
  <c r="G144" i="1"/>
  <c r="M143" i="1"/>
  <c r="I143" i="1"/>
  <c r="H143" i="1"/>
  <c r="G143" i="1"/>
  <c r="M142" i="1"/>
  <c r="I142" i="1"/>
  <c r="H142" i="1"/>
  <c r="G142" i="1"/>
  <c r="M141" i="1"/>
  <c r="I141" i="1"/>
  <c r="H141" i="1"/>
  <c r="G141" i="1"/>
  <c r="M140" i="1"/>
  <c r="I140" i="1"/>
  <c r="H140" i="1"/>
  <c r="G140" i="1"/>
  <c r="M139" i="1"/>
  <c r="I139" i="1"/>
  <c r="H139" i="1"/>
  <c r="G139" i="1"/>
  <c r="M138" i="1"/>
  <c r="I138" i="1"/>
  <c r="M137" i="1"/>
  <c r="I137" i="1"/>
  <c r="H137" i="1"/>
  <c r="G137" i="1"/>
  <c r="M136" i="1"/>
  <c r="I136" i="1"/>
  <c r="H136" i="1"/>
  <c r="G136" i="1"/>
  <c r="M135" i="1"/>
  <c r="I135" i="1"/>
  <c r="H135" i="1"/>
  <c r="G135" i="1"/>
  <c r="M134" i="1"/>
  <c r="I134" i="1"/>
  <c r="H134" i="1"/>
  <c r="G134" i="1"/>
  <c r="M133" i="1"/>
  <c r="I133" i="1"/>
  <c r="H133" i="1"/>
  <c r="G133" i="1"/>
  <c r="M132" i="1"/>
  <c r="I132" i="1"/>
  <c r="H132" i="1"/>
  <c r="G132" i="1"/>
  <c r="M131" i="1"/>
  <c r="I131" i="1"/>
  <c r="H131" i="1"/>
  <c r="G131" i="1"/>
  <c r="M130" i="1"/>
  <c r="I130" i="1"/>
  <c r="H130" i="1"/>
  <c r="G130" i="1"/>
  <c r="M129" i="1"/>
  <c r="I129" i="1"/>
  <c r="H129" i="1"/>
  <c r="G129" i="1"/>
  <c r="M128" i="1"/>
  <c r="I128" i="1"/>
  <c r="H128" i="1"/>
  <c r="G128" i="1"/>
  <c r="M127" i="1"/>
  <c r="I127" i="1"/>
  <c r="H127" i="1"/>
  <c r="G127" i="1"/>
  <c r="M126" i="1"/>
  <c r="I126" i="1"/>
  <c r="H126" i="1"/>
  <c r="G126" i="1"/>
  <c r="M125" i="1"/>
  <c r="I125" i="1"/>
  <c r="H125" i="1"/>
  <c r="G125" i="1"/>
  <c r="M124" i="1"/>
  <c r="I124" i="1"/>
  <c r="H124" i="1"/>
  <c r="G124" i="1"/>
  <c r="M123" i="1"/>
  <c r="I123" i="1"/>
  <c r="H123" i="1"/>
  <c r="G123" i="1"/>
  <c r="M122" i="1"/>
  <c r="I122" i="1"/>
  <c r="H122" i="1"/>
  <c r="G122" i="1"/>
  <c r="M121" i="1"/>
  <c r="I121" i="1"/>
  <c r="H121" i="1"/>
  <c r="G121" i="1"/>
  <c r="M120" i="1"/>
  <c r="I120" i="1"/>
  <c r="H120" i="1"/>
  <c r="G120" i="1"/>
  <c r="M119" i="1"/>
  <c r="I119" i="1"/>
  <c r="H119" i="1"/>
  <c r="G119" i="1"/>
  <c r="M118" i="1"/>
  <c r="I118" i="1"/>
  <c r="H118" i="1"/>
  <c r="G118" i="1"/>
  <c r="M117" i="1"/>
  <c r="I117" i="1"/>
  <c r="H117" i="1"/>
  <c r="G117" i="1"/>
  <c r="M116" i="1"/>
  <c r="I116" i="1"/>
  <c r="H116" i="1"/>
  <c r="G116" i="1"/>
  <c r="M115" i="1"/>
  <c r="I115" i="1"/>
  <c r="H115" i="1"/>
  <c r="G115" i="1"/>
  <c r="M114" i="1"/>
  <c r="I114" i="1"/>
  <c r="H114" i="1"/>
  <c r="G114" i="1"/>
  <c r="M113" i="1"/>
  <c r="I113" i="1"/>
  <c r="H113" i="1"/>
  <c r="G113" i="1"/>
  <c r="M112" i="1"/>
  <c r="I112" i="1"/>
  <c r="H112" i="1"/>
  <c r="G112" i="1"/>
  <c r="M111" i="1"/>
  <c r="I111" i="1"/>
  <c r="H111" i="1"/>
  <c r="G111" i="1"/>
  <c r="M110" i="1"/>
  <c r="I110" i="1"/>
  <c r="H110" i="1"/>
  <c r="G110" i="1"/>
  <c r="M109" i="1"/>
  <c r="I109" i="1"/>
  <c r="H109" i="1"/>
  <c r="G109" i="1"/>
  <c r="M108" i="1"/>
  <c r="I108" i="1"/>
  <c r="H108" i="1"/>
  <c r="G108" i="1"/>
  <c r="M107" i="1"/>
  <c r="I107" i="1"/>
  <c r="H107" i="1"/>
  <c r="G107" i="1"/>
  <c r="M106" i="1"/>
  <c r="I106" i="1"/>
  <c r="H106" i="1"/>
  <c r="G106" i="1"/>
  <c r="M105" i="1"/>
  <c r="I105" i="1"/>
  <c r="H105" i="1"/>
  <c r="G105" i="1"/>
  <c r="M104" i="1"/>
  <c r="I104" i="1"/>
  <c r="H104" i="1"/>
  <c r="G104" i="1"/>
  <c r="M103" i="1"/>
  <c r="I103" i="1"/>
  <c r="H103" i="1"/>
  <c r="G103" i="1"/>
  <c r="M102" i="1"/>
  <c r="I102" i="1"/>
  <c r="H102" i="1"/>
  <c r="G102" i="1"/>
  <c r="M101" i="1"/>
  <c r="I101" i="1"/>
  <c r="H101" i="1"/>
  <c r="G101" i="1"/>
  <c r="M100" i="1"/>
  <c r="I100" i="1"/>
  <c r="H100" i="1"/>
  <c r="G100" i="1"/>
  <c r="M99" i="1"/>
  <c r="I99" i="1"/>
  <c r="H99" i="1"/>
  <c r="G99" i="1"/>
  <c r="M98" i="1"/>
  <c r="I98" i="1"/>
  <c r="H98" i="1"/>
  <c r="G98" i="1"/>
  <c r="M97" i="1"/>
  <c r="I97" i="1"/>
  <c r="H97" i="1"/>
  <c r="G97" i="1"/>
  <c r="M96" i="1"/>
  <c r="I96" i="1"/>
  <c r="H96" i="1"/>
  <c r="G96" i="1"/>
  <c r="M95" i="1"/>
  <c r="I95" i="1"/>
  <c r="H95" i="1"/>
  <c r="G95" i="1"/>
  <c r="M94" i="1"/>
  <c r="I94" i="1"/>
  <c r="H94" i="1"/>
  <c r="G94" i="1"/>
  <c r="M93" i="1"/>
  <c r="I93" i="1"/>
  <c r="H93" i="1"/>
  <c r="G93" i="1"/>
  <c r="M92" i="1"/>
  <c r="I92" i="1"/>
  <c r="H92" i="1"/>
  <c r="G92" i="1"/>
  <c r="M91" i="1"/>
  <c r="I91" i="1"/>
  <c r="H91" i="1"/>
  <c r="G91" i="1"/>
  <c r="M90" i="1"/>
  <c r="I90" i="1"/>
  <c r="H90" i="1"/>
  <c r="G90" i="1"/>
  <c r="M89" i="1"/>
  <c r="I89" i="1"/>
  <c r="H89" i="1"/>
  <c r="G89" i="1"/>
  <c r="M88" i="1"/>
  <c r="I88" i="1"/>
  <c r="H88" i="1"/>
  <c r="G88" i="1"/>
  <c r="M87" i="1"/>
  <c r="I87" i="1"/>
  <c r="H87" i="1"/>
  <c r="G87" i="1"/>
  <c r="M86" i="1"/>
  <c r="I86" i="1"/>
  <c r="H86" i="1"/>
  <c r="G86" i="1"/>
  <c r="M85" i="1"/>
  <c r="I85" i="1"/>
  <c r="H85" i="1"/>
  <c r="G85" i="1"/>
  <c r="M84" i="1"/>
  <c r="I84" i="1"/>
  <c r="H84" i="1"/>
  <c r="G84" i="1"/>
  <c r="M83" i="1"/>
  <c r="I83" i="1"/>
  <c r="H83" i="1"/>
  <c r="G83" i="1"/>
  <c r="M82" i="1"/>
  <c r="I82" i="1"/>
  <c r="H82" i="1"/>
  <c r="G82" i="1"/>
  <c r="M81" i="1"/>
  <c r="I81" i="1"/>
  <c r="H81" i="1"/>
  <c r="G81" i="1"/>
  <c r="M80" i="1"/>
  <c r="I80" i="1"/>
  <c r="H80" i="1"/>
  <c r="G80" i="1"/>
  <c r="M79" i="1"/>
  <c r="I79" i="1"/>
  <c r="H79" i="1"/>
  <c r="G79" i="1"/>
  <c r="M78" i="1"/>
  <c r="I78" i="1"/>
  <c r="H78" i="1"/>
  <c r="G78" i="1"/>
  <c r="M77" i="1"/>
  <c r="I77" i="1"/>
  <c r="H77" i="1"/>
  <c r="G77" i="1"/>
  <c r="M76" i="1"/>
  <c r="I76" i="1"/>
  <c r="H76" i="1"/>
  <c r="G76" i="1"/>
  <c r="M75" i="1"/>
  <c r="I75" i="1"/>
  <c r="H75" i="1"/>
  <c r="G75" i="1"/>
  <c r="M74" i="1"/>
  <c r="I74" i="1"/>
  <c r="H74" i="1"/>
  <c r="G74" i="1"/>
  <c r="M73" i="1"/>
  <c r="I73" i="1"/>
  <c r="H73" i="1"/>
  <c r="G73" i="1"/>
  <c r="M72" i="1"/>
  <c r="I72" i="1"/>
  <c r="H72" i="1"/>
  <c r="G72" i="1"/>
  <c r="M71" i="1"/>
  <c r="I71" i="1"/>
  <c r="H71" i="1"/>
  <c r="G71" i="1"/>
  <c r="M70" i="1"/>
  <c r="I70" i="1"/>
  <c r="H70" i="1"/>
  <c r="G70" i="1"/>
  <c r="M69" i="1"/>
  <c r="I69" i="1"/>
  <c r="H69" i="1"/>
  <c r="G69" i="1"/>
  <c r="M68" i="1"/>
  <c r="I68" i="1"/>
  <c r="H68" i="1"/>
  <c r="G68" i="1"/>
  <c r="M67" i="1"/>
  <c r="I67" i="1"/>
  <c r="H67" i="1"/>
  <c r="G67" i="1"/>
  <c r="M66" i="1"/>
  <c r="I66" i="1"/>
  <c r="H66" i="1"/>
  <c r="G66" i="1"/>
  <c r="M65" i="1"/>
  <c r="I65" i="1"/>
  <c r="H65" i="1"/>
  <c r="G65" i="1"/>
  <c r="M64" i="1"/>
  <c r="I64" i="1"/>
  <c r="H64" i="1"/>
  <c r="G64" i="1"/>
  <c r="M63" i="1"/>
  <c r="I63" i="1"/>
  <c r="H63" i="1"/>
  <c r="G63" i="1"/>
  <c r="M62" i="1"/>
  <c r="I62" i="1"/>
  <c r="H62" i="1"/>
  <c r="G62" i="1"/>
  <c r="M61" i="1"/>
  <c r="I61" i="1"/>
  <c r="H61" i="1"/>
  <c r="G61" i="1"/>
  <c r="M60" i="1"/>
  <c r="I60" i="1"/>
  <c r="H60" i="1"/>
  <c r="G60" i="1"/>
  <c r="M59" i="1"/>
  <c r="I59" i="1"/>
  <c r="H59" i="1"/>
  <c r="G59" i="1"/>
  <c r="M58" i="1"/>
  <c r="I58" i="1"/>
  <c r="H58" i="1"/>
  <c r="G58" i="1"/>
  <c r="M57" i="1"/>
  <c r="I57" i="1"/>
  <c r="H57" i="1"/>
  <c r="G57" i="1"/>
  <c r="M56" i="1"/>
  <c r="I56" i="1"/>
  <c r="H56" i="1"/>
  <c r="G56" i="1"/>
  <c r="M55" i="1"/>
  <c r="I55" i="1"/>
  <c r="H55" i="1"/>
  <c r="G55" i="1"/>
  <c r="M54" i="1"/>
  <c r="I54" i="1"/>
  <c r="H54" i="1"/>
  <c r="G54" i="1"/>
  <c r="M53" i="1"/>
  <c r="I53" i="1"/>
  <c r="H53" i="1"/>
  <c r="G53" i="1"/>
  <c r="M52" i="1"/>
  <c r="I52" i="1"/>
  <c r="H52" i="1"/>
  <c r="G52" i="1"/>
  <c r="M51" i="1"/>
  <c r="I51" i="1"/>
  <c r="H51" i="1"/>
  <c r="G51" i="1"/>
  <c r="M50" i="1"/>
  <c r="I50" i="1"/>
  <c r="H50" i="1"/>
  <c r="G50" i="1"/>
  <c r="M49" i="1"/>
  <c r="I49" i="1"/>
  <c r="H49" i="1"/>
  <c r="G49" i="1"/>
  <c r="M48" i="1"/>
  <c r="I48" i="1"/>
  <c r="H48" i="1"/>
  <c r="G48" i="1"/>
  <c r="M47" i="1"/>
  <c r="I47" i="1"/>
  <c r="H47" i="1"/>
  <c r="G47" i="1"/>
  <c r="M46" i="1"/>
  <c r="I46" i="1"/>
  <c r="H46" i="1"/>
  <c r="G46" i="1"/>
  <c r="M45" i="1"/>
  <c r="I45" i="1"/>
  <c r="H45" i="1"/>
  <c r="G45" i="1"/>
  <c r="M44" i="1"/>
  <c r="I44" i="1"/>
  <c r="H44" i="1"/>
  <c r="G44" i="1"/>
  <c r="M43" i="1"/>
  <c r="I43" i="1"/>
  <c r="H43" i="1"/>
  <c r="G43" i="1"/>
  <c r="M42" i="1"/>
  <c r="I42" i="1"/>
  <c r="H42" i="1"/>
  <c r="G42" i="1"/>
  <c r="M41" i="1"/>
  <c r="I41" i="1"/>
  <c r="H41" i="1"/>
  <c r="G41" i="1"/>
  <c r="M40" i="1"/>
  <c r="I40" i="1"/>
  <c r="H40" i="1"/>
  <c r="G40" i="1"/>
  <c r="M39" i="1"/>
  <c r="I39" i="1"/>
  <c r="H39" i="1"/>
  <c r="G39" i="1"/>
  <c r="M38" i="1"/>
  <c r="I38" i="1"/>
  <c r="H38" i="1"/>
  <c r="G38" i="1"/>
  <c r="M37" i="1"/>
  <c r="I37" i="1"/>
  <c r="H37" i="1"/>
  <c r="G37" i="1"/>
  <c r="M36" i="1"/>
  <c r="I36" i="1"/>
  <c r="H36" i="1"/>
  <c r="G36" i="1"/>
  <c r="M35" i="1"/>
  <c r="I35" i="1"/>
  <c r="H35" i="1"/>
  <c r="G35" i="1"/>
  <c r="M34" i="1"/>
  <c r="I34" i="1"/>
  <c r="H34" i="1"/>
  <c r="G34" i="1"/>
  <c r="M33" i="1"/>
  <c r="I33" i="1"/>
  <c r="H33" i="1"/>
  <c r="G33" i="1"/>
  <c r="M32" i="1"/>
  <c r="I32" i="1"/>
  <c r="H32" i="1"/>
  <c r="G32" i="1"/>
  <c r="M31" i="1"/>
  <c r="I31" i="1"/>
  <c r="H31" i="1"/>
  <c r="G31" i="1"/>
  <c r="M30" i="1"/>
  <c r="I30" i="1"/>
  <c r="H30" i="1"/>
  <c r="G30" i="1"/>
  <c r="M29" i="1"/>
  <c r="I29" i="1"/>
  <c r="H29" i="1"/>
  <c r="G29" i="1"/>
  <c r="M28" i="1"/>
  <c r="I28" i="1"/>
  <c r="H28" i="1"/>
  <c r="G28" i="1"/>
  <c r="M27" i="1"/>
  <c r="I27" i="1"/>
  <c r="H27" i="1"/>
  <c r="G27" i="1"/>
  <c r="M26" i="1"/>
  <c r="I26" i="1"/>
  <c r="H26" i="1"/>
  <c r="G26" i="1"/>
  <c r="M25" i="1"/>
  <c r="I25" i="1"/>
  <c r="H25" i="1"/>
  <c r="G25" i="1"/>
  <c r="M24" i="1"/>
  <c r="I24" i="1"/>
  <c r="H24" i="1"/>
  <c r="G24" i="1"/>
  <c r="M23" i="1"/>
  <c r="I23" i="1"/>
  <c r="H23" i="1"/>
  <c r="G23" i="1"/>
  <c r="M22" i="1"/>
  <c r="I22" i="1"/>
  <c r="H22" i="1"/>
  <c r="G22" i="1"/>
  <c r="M21" i="1"/>
  <c r="I21" i="1"/>
  <c r="H21" i="1"/>
  <c r="G21" i="1"/>
  <c r="M20" i="1"/>
  <c r="I20" i="1"/>
  <c r="H20" i="1"/>
  <c r="G20" i="1"/>
  <c r="I19" i="1"/>
  <c r="H19" i="1"/>
  <c r="G19" i="1"/>
  <c r="M18" i="1"/>
  <c r="I18" i="1"/>
  <c r="H18" i="1"/>
  <c r="G18" i="1"/>
  <c r="M17" i="1"/>
  <c r="I17" i="1"/>
  <c r="H17" i="1"/>
  <c r="G17" i="1"/>
  <c r="I16" i="1"/>
  <c r="H16" i="1"/>
  <c r="G16" i="1"/>
  <c r="J15" i="1" l="1"/>
  <c r="N15" i="1" s="1"/>
  <c r="J16" i="1"/>
  <c r="N16" i="1" s="1"/>
  <c r="J17" i="1"/>
  <c r="N17" i="1" s="1"/>
  <c r="J18" i="1"/>
  <c r="J19" i="1"/>
  <c r="N19" i="1" s="1"/>
  <c r="J22" i="1"/>
  <c r="J23" i="1"/>
  <c r="J24" i="1"/>
  <c r="J25" i="1"/>
  <c r="N25" i="1" s="1"/>
  <c r="J26" i="1"/>
  <c r="N26" i="1" s="1"/>
  <c r="J27" i="1"/>
  <c r="J28" i="1"/>
  <c r="J31" i="1"/>
  <c r="J32" i="1"/>
  <c r="J35" i="1"/>
  <c r="J36" i="1"/>
  <c r="J39" i="1"/>
  <c r="J40" i="1"/>
  <c r="J43" i="1"/>
  <c r="J44" i="1"/>
  <c r="J47" i="1"/>
  <c r="J48" i="1"/>
  <c r="J51" i="1"/>
  <c r="J52" i="1"/>
  <c r="J55" i="1"/>
  <c r="J56" i="1"/>
  <c r="J59" i="1"/>
  <c r="N59" i="1" s="1"/>
  <c r="J60" i="1"/>
  <c r="J63" i="1"/>
  <c r="J64" i="1"/>
  <c r="J67" i="1"/>
  <c r="J68" i="1"/>
  <c r="J71" i="1"/>
  <c r="J72" i="1"/>
  <c r="J75" i="1"/>
  <c r="J76" i="1"/>
  <c r="J79" i="1"/>
  <c r="J80" i="1"/>
  <c r="J83" i="1"/>
  <c r="J84" i="1"/>
  <c r="J87" i="1"/>
  <c r="J88" i="1"/>
  <c r="J91" i="1"/>
  <c r="J92" i="1"/>
  <c r="J95" i="1"/>
  <c r="J100" i="1"/>
  <c r="J101" i="1"/>
  <c r="J103" i="1"/>
  <c r="J104" i="1"/>
  <c r="J107" i="1"/>
  <c r="J110" i="1"/>
  <c r="J111" i="1"/>
  <c r="J115" i="1"/>
  <c r="J118" i="1"/>
  <c r="J119" i="1"/>
  <c r="J123" i="1"/>
  <c r="J132" i="1"/>
  <c r="J133" i="1"/>
  <c r="J134" i="1"/>
  <c r="J139" i="1"/>
  <c r="J143" i="1"/>
  <c r="J20" i="1"/>
  <c r="J98" i="1"/>
  <c r="J99" i="1"/>
  <c r="J108" i="1"/>
  <c r="J116" i="1"/>
  <c r="J122" i="1"/>
  <c r="J128" i="1"/>
  <c r="J130" i="1"/>
  <c r="J131" i="1"/>
  <c r="J136" i="1"/>
  <c r="J21" i="1"/>
  <c r="J96" i="1"/>
  <c r="J97" i="1"/>
  <c r="J106" i="1"/>
  <c r="J112" i="1"/>
  <c r="J114" i="1"/>
  <c r="J121" i="1"/>
  <c r="J124" i="1"/>
  <c r="J125" i="1"/>
  <c r="J126" i="1"/>
  <c r="J127" i="1"/>
  <c r="J129" i="1"/>
  <c r="J135" i="1"/>
  <c r="J137" i="1"/>
  <c r="J140" i="1"/>
  <c r="J142" i="1"/>
  <c r="J144" i="1"/>
  <c r="J141" i="1"/>
  <c r="J102" i="1"/>
  <c r="J113" i="1"/>
  <c r="J117" i="1"/>
  <c r="J120" i="1"/>
  <c r="J30" i="1"/>
  <c r="J34" i="1"/>
  <c r="J38" i="1"/>
  <c r="J42" i="1"/>
  <c r="J46" i="1"/>
  <c r="J50" i="1"/>
  <c r="J54" i="1"/>
  <c r="J58" i="1"/>
  <c r="J62" i="1"/>
  <c r="J66" i="1"/>
  <c r="J70" i="1"/>
  <c r="J74" i="1"/>
  <c r="J78" i="1"/>
  <c r="J82" i="1"/>
  <c r="J86" i="1"/>
  <c r="J90" i="1"/>
  <c r="J94" i="1"/>
  <c r="J105" i="1"/>
  <c r="J109" i="1"/>
  <c r="J29" i="1"/>
  <c r="J33" i="1"/>
  <c r="J37" i="1"/>
  <c r="J41" i="1"/>
  <c r="J45" i="1"/>
  <c r="J49" i="1"/>
  <c r="J53" i="1"/>
  <c r="J57" i="1"/>
  <c r="J61" i="1"/>
  <c r="J65" i="1"/>
  <c r="J69" i="1"/>
  <c r="J73" i="1"/>
  <c r="J77" i="1"/>
  <c r="J81" i="1"/>
  <c r="J85" i="1"/>
  <c r="J89" i="1"/>
  <c r="J93" i="1"/>
  <c r="N89" i="1" l="1"/>
  <c r="N57" i="1"/>
  <c r="N94" i="1"/>
  <c r="N93" i="1"/>
  <c r="N85" i="1"/>
  <c r="N77" i="1"/>
  <c r="N69" i="1"/>
  <c r="N61" i="1"/>
  <c r="N53" i="1"/>
  <c r="N45" i="1"/>
  <c r="N37" i="1"/>
  <c r="N29" i="1"/>
  <c r="N105" i="1"/>
  <c r="N90" i="1"/>
  <c r="N82" i="1"/>
  <c r="N74" i="1"/>
  <c r="N66" i="1"/>
  <c r="N58" i="1"/>
  <c r="N50" i="1"/>
  <c r="N42" i="1"/>
  <c r="N34" i="1"/>
  <c r="N120" i="1"/>
  <c r="N113" i="1"/>
  <c r="N144" i="1"/>
  <c r="N140" i="1"/>
  <c r="N137" i="1"/>
  <c r="N129" i="1"/>
  <c r="N126" i="1"/>
  <c r="N124" i="1"/>
  <c r="N114" i="1"/>
  <c r="N106" i="1"/>
  <c r="N96" i="1"/>
  <c r="N18" i="1"/>
  <c r="N131" i="1"/>
  <c r="N128" i="1"/>
  <c r="N116" i="1"/>
  <c r="N99" i="1"/>
  <c r="N20" i="1"/>
  <c r="N133" i="1"/>
  <c r="N123" i="1"/>
  <c r="N118" i="1"/>
  <c r="N111" i="1"/>
  <c r="N107" i="1"/>
  <c r="N103" i="1"/>
  <c r="N100" i="1"/>
  <c r="N92" i="1"/>
  <c r="N88" i="1"/>
  <c r="N84" i="1"/>
  <c r="N80" i="1"/>
  <c r="N76" i="1"/>
  <c r="N72" i="1"/>
  <c r="N68" i="1"/>
  <c r="N64" i="1"/>
  <c r="N60" i="1"/>
  <c r="N56" i="1"/>
  <c r="N52" i="1"/>
  <c r="N48" i="1"/>
  <c r="N44" i="1"/>
  <c r="N40" i="1"/>
  <c r="N36" i="1"/>
  <c r="N32" i="1"/>
  <c r="N28" i="1"/>
  <c r="N24" i="1"/>
  <c r="N22" i="1"/>
  <c r="N81" i="1"/>
  <c r="N73" i="1"/>
  <c r="N65" i="1"/>
  <c r="N49" i="1"/>
  <c r="N41" i="1"/>
  <c r="N33" i="1"/>
  <c r="N109" i="1"/>
  <c r="N86" i="1"/>
  <c r="N78" i="1"/>
  <c r="N70" i="1"/>
  <c r="N62" i="1"/>
  <c r="N54" i="1"/>
  <c r="N46" i="1"/>
  <c r="N38" i="1"/>
  <c r="N30" i="1"/>
  <c r="N117" i="1"/>
  <c r="N102" i="1"/>
  <c r="N142" i="1"/>
  <c r="N138" i="1"/>
  <c r="O139" i="1" s="1"/>
  <c r="N135" i="1"/>
  <c r="N127" i="1"/>
  <c r="N125" i="1"/>
  <c r="N121" i="1"/>
  <c r="N112" i="1"/>
  <c r="N97" i="1"/>
  <c r="N21" i="1"/>
  <c r="N136" i="1"/>
  <c r="N130" i="1"/>
  <c r="N122" i="1"/>
  <c r="N108" i="1"/>
  <c r="N98" i="1"/>
  <c r="N143" i="1"/>
  <c r="N134" i="1"/>
  <c r="N132" i="1"/>
  <c r="N119" i="1"/>
  <c r="N115" i="1"/>
  <c r="N110" i="1"/>
  <c r="N104" i="1"/>
  <c r="N101" i="1"/>
  <c r="N95" i="1"/>
  <c r="N91" i="1"/>
  <c r="N87" i="1"/>
  <c r="N83" i="1"/>
  <c r="N79" i="1"/>
  <c r="N75" i="1"/>
  <c r="N71" i="1"/>
  <c r="N67" i="1"/>
  <c r="N63" i="1"/>
  <c r="N55" i="1"/>
  <c r="N51" i="1"/>
  <c r="N47" i="1"/>
  <c r="N43" i="1"/>
  <c r="N39" i="1"/>
  <c r="N35" i="1"/>
  <c r="N31" i="1"/>
  <c r="N27" i="1"/>
  <c r="N23" i="1"/>
  <c r="O16" i="1" l="1"/>
  <c r="O38" i="1"/>
  <c r="O27" i="1"/>
  <c r="O19" i="1"/>
  <c r="O31" i="1"/>
  <c r="O35" i="1"/>
  <c r="O39" i="1"/>
  <c r="O43" i="1"/>
  <c r="O47" i="1"/>
  <c r="O51" i="1"/>
  <c r="O55" i="1"/>
  <c r="O59" i="1"/>
  <c r="O23" i="1"/>
  <c r="O63" i="1"/>
  <c r="O67" i="1"/>
  <c r="O71" i="1"/>
  <c r="O75" i="1"/>
  <c r="O79" i="1"/>
  <c r="O83" i="1"/>
  <c r="O87" i="1"/>
  <c r="O91" i="1"/>
  <c r="O95" i="1"/>
  <c r="O101" i="1"/>
  <c r="O104" i="1"/>
  <c r="O110" i="1"/>
  <c r="O115" i="1"/>
  <c r="O119" i="1"/>
  <c r="O132" i="1"/>
  <c r="O134" i="1"/>
  <c r="O25" i="1"/>
  <c r="O143" i="1"/>
  <c r="O98" i="1"/>
  <c r="O108" i="1"/>
  <c r="O122" i="1"/>
  <c r="O130" i="1"/>
  <c r="O136" i="1"/>
  <c r="O21" i="1"/>
  <c r="O97" i="1"/>
  <c r="O112" i="1"/>
  <c r="O121" i="1"/>
  <c r="O125" i="1"/>
  <c r="O127" i="1"/>
  <c r="O135" i="1"/>
  <c r="O138" i="1"/>
  <c r="O142" i="1"/>
  <c r="O17" i="1"/>
  <c r="O22" i="1"/>
  <c r="O24" i="1"/>
  <c r="O26" i="1"/>
  <c r="O102" i="1"/>
  <c r="O117" i="1"/>
  <c r="O30" i="1"/>
  <c r="O46" i="1"/>
  <c r="O54" i="1"/>
  <c r="O62" i="1"/>
  <c r="O70" i="1"/>
  <c r="O78" i="1"/>
  <c r="O86" i="1"/>
  <c r="O109" i="1"/>
  <c r="O33" i="1"/>
  <c r="O41" i="1"/>
  <c r="O49" i="1"/>
  <c r="O65" i="1"/>
  <c r="O73" i="1"/>
  <c r="O81" i="1"/>
  <c r="O28" i="1"/>
  <c r="O32" i="1"/>
  <c r="O36" i="1"/>
  <c r="O40" i="1"/>
  <c r="O44" i="1"/>
  <c r="O48" i="1"/>
  <c r="O52" i="1"/>
  <c r="O56" i="1"/>
  <c r="O60" i="1"/>
  <c r="O64" i="1"/>
  <c r="O68" i="1"/>
  <c r="O72" i="1"/>
  <c r="O76" i="1"/>
  <c r="O80" i="1"/>
  <c r="O84" i="1"/>
  <c r="O88" i="1"/>
  <c r="O92" i="1"/>
  <c r="O100" i="1"/>
  <c r="O103" i="1"/>
  <c r="O107" i="1"/>
  <c r="O111" i="1"/>
  <c r="O118" i="1"/>
  <c r="O123" i="1"/>
  <c r="O133" i="1"/>
  <c r="O20" i="1"/>
  <c r="O99" i="1"/>
  <c r="O116" i="1"/>
  <c r="O128" i="1"/>
  <c r="O131" i="1"/>
  <c r="O18" i="1"/>
  <c r="O96" i="1"/>
  <c r="O106" i="1"/>
  <c r="O114" i="1"/>
  <c r="O124" i="1"/>
  <c r="O126" i="1"/>
  <c r="O129" i="1"/>
  <c r="O140" i="1"/>
  <c r="O144" i="1"/>
  <c r="O141" i="1"/>
  <c r="O113" i="1"/>
  <c r="O120" i="1"/>
  <c r="O34" i="1"/>
  <c r="O42" i="1"/>
  <c r="O50" i="1"/>
  <c r="O58" i="1"/>
  <c r="O66" i="1"/>
  <c r="O74" i="1"/>
  <c r="O82" i="1"/>
  <c r="O90" i="1"/>
  <c r="O105" i="1"/>
  <c r="O29" i="1"/>
  <c r="O37" i="1"/>
  <c r="O45" i="1"/>
  <c r="O53" i="1"/>
  <c r="O61" i="1"/>
  <c r="O69" i="1"/>
  <c r="O77" i="1"/>
  <c r="O85" i="1"/>
  <c r="O93" i="1"/>
  <c r="O94" i="1"/>
  <c r="O57" i="1"/>
  <c r="O89" i="1"/>
  <c r="P129" i="1" l="1"/>
  <c r="P128" i="1"/>
  <c r="P93" i="1"/>
  <c r="P74" i="1"/>
  <c r="P57" i="1"/>
  <c r="P94" i="1"/>
  <c r="P37" i="1"/>
  <c r="P50" i="1"/>
  <c r="P137" i="1"/>
  <c r="P131" i="1"/>
  <c r="P118" i="1"/>
  <c r="P80" i="1"/>
  <c r="P48" i="1"/>
  <c r="P65" i="1"/>
  <c r="P62" i="1"/>
  <c r="P22" i="1"/>
  <c r="P112" i="1"/>
  <c r="P143" i="1"/>
  <c r="P101" i="1"/>
  <c r="P67" i="1"/>
  <c r="P39" i="1"/>
  <c r="P111" i="1"/>
  <c r="P44" i="1"/>
  <c r="P54" i="1"/>
  <c r="P17" i="1"/>
  <c r="P97" i="1"/>
  <c r="P25" i="1"/>
  <c r="P95" i="1"/>
  <c r="P63" i="1"/>
  <c r="P35" i="1"/>
  <c r="P85" i="1"/>
  <c r="P105" i="1"/>
  <c r="P34" i="1"/>
  <c r="P126" i="1"/>
  <c r="P116" i="1"/>
  <c r="P107" i="1"/>
  <c r="P72" i="1"/>
  <c r="P40" i="1"/>
  <c r="P41" i="1"/>
  <c r="P46" i="1"/>
  <c r="P142" i="1"/>
  <c r="P21" i="1"/>
  <c r="P134" i="1"/>
  <c r="P91" i="1"/>
  <c r="P23" i="1"/>
  <c r="P31" i="1"/>
  <c r="P49" i="1"/>
  <c r="P77" i="1"/>
  <c r="P90" i="1"/>
  <c r="P120" i="1"/>
  <c r="P124" i="1"/>
  <c r="P99" i="1"/>
  <c r="P103" i="1"/>
  <c r="P68" i="1"/>
  <c r="P36" i="1"/>
  <c r="P33" i="1"/>
  <c r="P30" i="1"/>
  <c r="P138" i="1"/>
  <c r="P136" i="1"/>
  <c r="P132" i="1"/>
  <c r="P87" i="1"/>
  <c r="P59" i="1"/>
  <c r="P19" i="1"/>
  <c r="P42" i="1"/>
  <c r="P69" i="1"/>
  <c r="P82" i="1"/>
  <c r="P113" i="1"/>
  <c r="P114" i="1"/>
  <c r="P20" i="1"/>
  <c r="P100" i="1"/>
  <c r="P64" i="1"/>
  <c r="P32" i="1"/>
  <c r="P109" i="1"/>
  <c r="P117" i="1"/>
  <c r="P135" i="1"/>
  <c r="P130" i="1"/>
  <c r="P119" i="1"/>
  <c r="P83" i="1"/>
  <c r="P55" i="1"/>
  <c r="P27" i="1"/>
  <c r="P76" i="1"/>
  <c r="P141" i="1"/>
  <c r="P106" i="1"/>
  <c r="P139" i="1"/>
  <c r="P92" i="1"/>
  <c r="P60" i="1"/>
  <c r="P28" i="1"/>
  <c r="P86" i="1"/>
  <c r="P102" i="1"/>
  <c r="P127" i="1"/>
  <c r="P122" i="1"/>
  <c r="P115" i="1"/>
  <c r="P79" i="1"/>
  <c r="P51" i="1"/>
  <c r="P38" i="1"/>
  <c r="P89" i="1"/>
  <c r="P66" i="1"/>
  <c r="P144" i="1"/>
  <c r="P96" i="1"/>
  <c r="P133" i="1"/>
  <c r="P88" i="1"/>
  <c r="P56" i="1"/>
  <c r="P81" i="1"/>
  <c r="P78" i="1"/>
  <c r="P26" i="1"/>
  <c r="P125" i="1"/>
  <c r="P108" i="1"/>
  <c r="P110" i="1"/>
  <c r="P75" i="1"/>
  <c r="P47" i="1"/>
  <c r="P16" i="1"/>
  <c r="P29" i="1"/>
  <c r="P61" i="1"/>
  <c r="P53" i="1"/>
  <c r="P45" i="1"/>
  <c r="P58" i="1"/>
  <c r="P140" i="1"/>
  <c r="P18" i="1"/>
  <c r="P123" i="1"/>
  <c r="P84" i="1"/>
  <c r="P52" i="1"/>
  <c r="P73" i="1"/>
  <c r="P70" i="1"/>
  <c r="P24" i="1"/>
  <c r="P121" i="1"/>
  <c r="P98" i="1"/>
  <c r="P104" i="1"/>
  <c r="P71" i="1"/>
  <c r="P43" i="1"/>
</calcChain>
</file>

<file path=xl/sharedStrings.xml><?xml version="1.0" encoding="utf-8"?>
<sst xmlns="http://schemas.openxmlformats.org/spreadsheetml/2006/main" count="1039" uniqueCount="243">
  <si>
    <t>PANITIA SISTEM PENERIMAAN MURID BARU</t>
  </si>
  <si>
    <t>[…............................NAMA SEKOLAH DASAR ….................................]</t>
  </si>
  <si>
    <r>
      <rPr>
        <sz val="12"/>
        <rFont val="Arial"/>
        <family val="2"/>
      </rPr>
      <t>Jalan …...........................................</t>
    </r>
    <r>
      <rPr>
        <i/>
        <sz val="12"/>
        <rFont val="Arial"/>
        <family val="2"/>
      </rPr>
      <t>.[alamat sekolah]</t>
    </r>
  </si>
  <si>
    <t>…............................................</t>
  </si>
  <si>
    <t>JALUR DOMISILI</t>
  </si>
  <si>
    <t>Kuota Jalur Domisili</t>
  </si>
  <si>
    <t>Nama Calon Murid</t>
  </si>
  <si>
    <t>Tanggal Lahir</t>
  </si>
  <si>
    <t>Tanggal Dasar Perhitungan Usia</t>
  </si>
  <si>
    <t>Usia</t>
  </si>
  <si>
    <t>Skor Usia</t>
  </si>
  <si>
    <t>Alamat/Domisili Calon Murid</t>
  </si>
  <si>
    <t>Kategori Wilayah Domisili</t>
  </si>
  <si>
    <t>Skor Wilayah Domisili</t>
  </si>
  <si>
    <t>Total Skor 
(Usia+Domisili)</t>
  </si>
  <si>
    <t>Peringkat</t>
  </si>
  <si>
    <t>Keterangan</t>
  </si>
  <si>
    <t>Thn</t>
  </si>
  <si>
    <t>Bln</t>
  </si>
  <si>
    <t>Hari</t>
  </si>
  <si>
    <t>Si Tj</t>
  </si>
  <si>
    <t>Jalan … Kel …. RT …</t>
  </si>
  <si>
    <t>Wilayah Domisili 1</t>
  </si>
  <si>
    <t>Si Bk</t>
  </si>
  <si>
    <t>Wilayah Domisili 2</t>
  </si>
  <si>
    <t>Si Hp</t>
  </si>
  <si>
    <t>Wilayah Domisili 4</t>
  </si>
  <si>
    <t>Si Ie</t>
  </si>
  <si>
    <t>Si Pi</t>
  </si>
  <si>
    <t>Si De</t>
  </si>
  <si>
    <t>Wilayah Domisili 3</t>
  </si>
  <si>
    <t>Si Sj</t>
  </si>
  <si>
    <t>Si Lp</t>
  </si>
  <si>
    <t>Si Xl</t>
  </si>
  <si>
    <t>Si Ry</t>
  </si>
  <si>
    <t>Si Ir</t>
  </si>
  <si>
    <t>Si Wq</t>
  </si>
  <si>
    <t>Si Kq</t>
  </si>
  <si>
    <t>Si Fj</t>
  </si>
  <si>
    <t>Si Un</t>
  </si>
  <si>
    <t>Si Tn</t>
  </si>
  <si>
    <t>Si Bf</t>
  </si>
  <si>
    <t>Si Rp</t>
  </si>
  <si>
    <t>Si Zm</t>
  </si>
  <si>
    <t>Si Bc</t>
  </si>
  <si>
    <t>Si Oj</t>
  </si>
  <si>
    <t>Si Fs</t>
  </si>
  <si>
    <t>Si Fn</t>
  </si>
  <si>
    <t>Si Tb</t>
  </si>
  <si>
    <t>Si Bm</t>
  </si>
  <si>
    <t>Si Qa</t>
  </si>
  <si>
    <t>Si Lw</t>
  </si>
  <si>
    <t>Si Yn</t>
  </si>
  <si>
    <t>Si Lc</t>
  </si>
  <si>
    <t>Si Lq</t>
  </si>
  <si>
    <t>Si Ol</t>
  </si>
  <si>
    <t>Si Hn</t>
  </si>
  <si>
    <t>Si Wo</t>
  </si>
  <si>
    <t>Si Og</t>
  </si>
  <si>
    <t>Si Ov</t>
  </si>
  <si>
    <t>Si Gt</t>
  </si>
  <si>
    <t>Si Si</t>
  </si>
  <si>
    <t>Si Nj</t>
  </si>
  <si>
    <t>Si Ey</t>
  </si>
  <si>
    <t>Si Pl</t>
  </si>
  <si>
    <t>Si Jv</t>
  </si>
  <si>
    <t>Si Gs</t>
  </si>
  <si>
    <t>Si Rl</t>
  </si>
  <si>
    <t>Si Ho</t>
  </si>
  <si>
    <t xml:space="preserve"> </t>
  </si>
  <si>
    <t>Si Pg</t>
  </si>
  <si>
    <t>Si Uj</t>
  </si>
  <si>
    <t>Si Zw</t>
  </si>
  <si>
    <t>Si Ca</t>
  </si>
  <si>
    <t>Si Pd</t>
  </si>
  <si>
    <t>Si El</t>
  </si>
  <si>
    <t>Si Ym</t>
  </si>
  <si>
    <t>Si Ia</t>
  </si>
  <si>
    <t>Si Da</t>
  </si>
  <si>
    <t>Si Ks</t>
  </si>
  <si>
    <t>Si Id</t>
  </si>
  <si>
    <t>Si Aw</t>
  </si>
  <si>
    <t>Si Eu</t>
  </si>
  <si>
    <t>Si Dr</t>
  </si>
  <si>
    <t>Si Al</t>
  </si>
  <si>
    <t>Si Gl</t>
  </si>
  <si>
    <t>Si Vc</t>
  </si>
  <si>
    <t>Si Hy</t>
  </si>
  <si>
    <t>Si Lo</t>
  </si>
  <si>
    <t>Si Ok</t>
  </si>
  <si>
    <t>Si Fv</t>
  </si>
  <si>
    <t>Si Uo</t>
  </si>
  <si>
    <t>Si Kg</t>
  </si>
  <si>
    <t>Si Yf</t>
  </si>
  <si>
    <t>Si Jd</t>
  </si>
  <si>
    <t>Si At</t>
  </si>
  <si>
    <t>Si Mq</t>
  </si>
  <si>
    <t>Si Ln</t>
  </si>
  <si>
    <t>Si Hi</t>
  </si>
  <si>
    <t>Si Qf</t>
  </si>
  <si>
    <t>Si Ys</t>
  </si>
  <si>
    <t>Si Mk</t>
  </si>
  <si>
    <t>Si Am</t>
  </si>
  <si>
    <t>Si Ja</t>
  </si>
  <si>
    <t>Si Xa</t>
  </si>
  <si>
    <t>Si Vu</t>
  </si>
  <si>
    <t>Si Vk</t>
  </si>
  <si>
    <t>Si Ae</t>
  </si>
  <si>
    <t>Si Xp</t>
  </si>
  <si>
    <t>Si Uz</t>
  </si>
  <si>
    <t>Si Hd</t>
  </si>
  <si>
    <t>Si Do</t>
  </si>
  <si>
    <t>Si Dt</t>
  </si>
  <si>
    <t>Si Bv</t>
  </si>
  <si>
    <t>Si Ec</t>
  </si>
  <si>
    <t>Si Iz</t>
  </si>
  <si>
    <t>Si Bp</t>
  </si>
  <si>
    <t>Si Cb</t>
  </si>
  <si>
    <t>Si Cq</t>
  </si>
  <si>
    <t>Si Us</t>
  </si>
  <si>
    <t>Si Qv</t>
  </si>
  <si>
    <t>Si Kc</t>
  </si>
  <si>
    <t>Si Xw</t>
  </si>
  <si>
    <t>Si Jw</t>
  </si>
  <si>
    <t>Si Ha</t>
  </si>
  <si>
    <t>Si Em</t>
  </si>
  <si>
    <t>Si Ot</t>
  </si>
  <si>
    <t>Si Vy</t>
  </si>
  <si>
    <t>Si It</t>
  </si>
  <si>
    <t>Si Ve</t>
  </si>
  <si>
    <t>Si Tt</t>
  </si>
  <si>
    <t>Si Fz</t>
  </si>
  <si>
    <t>Si Gg</t>
  </si>
  <si>
    <t>Si Kt</t>
  </si>
  <si>
    <t>Si Lt</t>
  </si>
  <si>
    <t>Si Xh</t>
  </si>
  <si>
    <t>Si Ga</t>
  </si>
  <si>
    <t>Si Gj</t>
  </si>
  <si>
    <t>Si Ri</t>
  </si>
  <si>
    <t>Si Tp</t>
  </si>
  <si>
    <t>Si Pa</t>
  </si>
  <si>
    <t>Si Hb</t>
  </si>
  <si>
    <t>Si Cc</t>
  </si>
  <si>
    <t>Si Ua</t>
  </si>
  <si>
    <t>Si Zq</t>
  </si>
  <si>
    <t>…................, …....................... 2025</t>
  </si>
  <si>
    <t>Panitia SPMB SD …........................</t>
  </si>
  <si>
    <t>1.</t>
  </si>
  <si>
    <t>2.</t>
  </si>
  <si>
    <t>3.</t>
  </si>
  <si>
    <t>dst</t>
  </si>
  <si>
    <t>Wilayah Domisili</t>
  </si>
  <si>
    <t>Sesuai dengan wilayah kelurahan/desa dan RT/Dusun/nama lain ditetapkan.</t>
  </si>
  <si>
    <t>Sesuai dengan wilayah kelurahan/desa tapi beda RT/Dusun/nama lain yang ditetapkan.</t>
  </si>
  <si>
    <t>Sesuai dengan kecamatan sekolah yang 
bersangkutan berada tapi berbeda 
kelurahan/desa yang ditetapkan</t>
  </si>
  <si>
    <t>Tidak sesuai dengan wilayah kecamatan  sekolah yang bersangkutan berada</t>
  </si>
  <si>
    <t>No. Urut</t>
  </si>
  <si>
    <t>No. Pendaftaran</t>
  </si>
  <si>
    <t>TABEL LEMBAR KERJA PENILAIAN/SELEKSI PENERIMAAN MURID BARU</t>
  </si>
  <si>
    <t>TEMPLATE SIMULASI SELEKSI SPMB JENJANG SEKOLAH DASAR (SD)</t>
  </si>
  <si>
    <t xml:space="preserve">1. </t>
  </si>
  <si>
    <t xml:space="preserve">2. </t>
  </si>
  <si>
    <t>Contoh tampilan :</t>
  </si>
  <si>
    <t>Contoh penetapan Kuota per Jalur</t>
  </si>
  <si>
    <t>Jenjang</t>
  </si>
  <si>
    <t>Daya Tampung</t>
  </si>
  <si>
    <t>Kuota Jalur</t>
  </si>
  <si>
    <t>Jumlah</t>
  </si>
  <si>
    <t>Domisili (minimal 70%)</t>
  </si>
  <si>
    <t>Prestasi (0%)</t>
  </si>
  <si>
    <t>Afirmasi (minimal 15%)</t>
  </si>
  <si>
    <t>Mutasi (maksimal 5%)</t>
  </si>
  <si>
    <t>SD</t>
  </si>
  <si>
    <t>Skor</t>
  </si>
  <si>
    <t>PENILAIAN USIA</t>
  </si>
  <si>
    <t>PENILAIAN DOMISILI</t>
  </si>
  <si>
    <t>HASIL AKHIR</t>
  </si>
  <si>
    <t>100</t>
  </si>
  <si>
    <t>5</t>
  </si>
  <si>
    <t>Masuk 90 Besar</t>
  </si>
  <si>
    <t>8</t>
  </si>
  <si>
    <t>50</t>
  </si>
  <si>
    <t>9</t>
  </si>
  <si>
    <t>10</t>
  </si>
  <si>
    <t>30</t>
  </si>
  <si>
    <t>20</t>
  </si>
  <si>
    <t>60</t>
  </si>
  <si>
    <t>40</t>
  </si>
  <si>
    <t>70</t>
  </si>
  <si>
    <t>7</t>
  </si>
  <si>
    <t>Tidak Masuk 90 Besar</t>
  </si>
  <si>
    <t>3</t>
  </si>
  <si>
    <t>6</t>
  </si>
  <si>
    <t>Skor Domisili</t>
  </si>
  <si>
    <t>HASIL AKHIR PENILAIAN/SELEKSI PENERIMAAN MURID BARU</t>
  </si>
  <si>
    <r>
      <t>Pertama-tama tentukan jumlah kuota sesuai jalur yang tersedia. Contoh pada Sheet "</t>
    </r>
    <r>
      <rPr>
        <b/>
        <sz val="12"/>
        <rFont val="Arial"/>
        <family val="2"/>
      </rPr>
      <t>Hitung Kuota Perjalur</t>
    </r>
    <r>
      <rPr>
        <sz val="12"/>
        <rFont val="Arial"/>
        <family val="2"/>
      </rPr>
      <t>".</t>
    </r>
  </si>
  <si>
    <r>
      <t xml:space="preserve">Template Simulasi Seleksi SPMB ini adalah contoh untuk melakukan seleksi SPMB Jenjang SD pada </t>
    </r>
    <r>
      <rPr>
        <b/>
        <sz val="12"/>
        <rFont val="Arial"/>
        <family val="2"/>
      </rPr>
      <t>Jalur Domisili</t>
    </r>
    <r>
      <rPr>
        <sz val="12"/>
        <rFont val="Arial"/>
        <family val="2"/>
      </rPr>
      <t>.</t>
    </r>
  </si>
  <si>
    <t xml:space="preserve">Pada Sheet tersebut dicontohkan daya tampung keseluruhan sebanyak 112 orang atau 4 rombel dan kuota untuk jalur domisili </t>
  </si>
  <si>
    <r>
      <t xml:space="preserve">adalah sebanyak </t>
    </r>
    <r>
      <rPr>
        <b/>
        <sz val="12"/>
        <color rgb="FF000000"/>
        <rFont val="Arial"/>
        <family val="2"/>
      </rPr>
      <t>90 orang (80%)</t>
    </r>
    <r>
      <rPr>
        <sz val="12"/>
        <color rgb="FF000000"/>
        <rFont val="Arial"/>
        <family val="2"/>
      </rPr>
      <t xml:space="preserve">. Misalkan ada </t>
    </r>
    <r>
      <rPr>
        <b/>
        <sz val="12"/>
        <color rgb="FF000000"/>
        <rFont val="Arial"/>
        <family val="2"/>
      </rPr>
      <t>130</t>
    </r>
    <r>
      <rPr>
        <sz val="12"/>
        <color rgb="FF000000"/>
        <rFont val="Arial"/>
        <family val="2"/>
      </rPr>
      <t xml:space="preserve"> orang yang mendaftar pada jalur domisili.</t>
    </r>
  </si>
  <si>
    <t xml:space="preserve">Bagaimana melakukan seleksi dari 130 calon murid baru yang mendaftar untuk mendapatkan calon murid baru sesuai kuota </t>
  </si>
  <si>
    <r>
      <t xml:space="preserve">daya tampung Jalur Domisili sebanyak </t>
    </r>
    <r>
      <rPr>
        <b/>
        <sz val="12"/>
        <color rgb="FF000000"/>
        <rFont val="Arial"/>
        <family val="2"/>
      </rPr>
      <t>90</t>
    </r>
    <r>
      <rPr>
        <sz val="12"/>
        <color rgb="FF000000"/>
        <rFont val="Arial"/>
        <family val="2"/>
      </rPr>
      <t xml:space="preserve"> orang ?</t>
    </r>
  </si>
  <si>
    <t>Berisi tanggal perhitungan batas usia calon murid pada 1 Juli 2025 (Kolom 5).</t>
  </si>
  <si>
    <t>otomatis apabila kolom-kolom sebelumnya diisi. Yang perlu iisi adalah kolom atau cell yang berwarna putih.</t>
  </si>
  <si>
    <r>
      <t xml:space="preserve">Untuk kolom yang berwarna </t>
    </r>
    <r>
      <rPr>
        <b/>
        <sz val="12"/>
        <color rgb="FF00B050"/>
        <rFont val="Arial"/>
        <family val="2"/>
      </rPr>
      <t>hijau</t>
    </r>
    <r>
      <rPr>
        <sz val="12"/>
        <color rgb="FF000000"/>
        <rFont val="Arial"/>
        <family val="2"/>
      </rPr>
      <t xml:space="preserve"> tidak perlu diganti atau dirubah karena : </t>
    </r>
  </si>
  <si>
    <r>
      <t>Untuk melakukan seleksi, gunakan Sheet "</t>
    </r>
    <r>
      <rPr>
        <b/>
        <sz val="12"/>
        <color rgb="FF000000"/>
        <rFont val="Arial"/>
        <family val="2"/>
      </rPr>
      <t>Lembar Kerja Seleksi"</t>
    </r>
    <r>
      <rPr>
        <sz val="12"/>
        <color rgb="FF000000"/>
        <rFont val="Arial"/>
        <family val="2"/>
      </rPr>
      <t>.</t>
    </r>
  </si>
  <si>
    <t>Pada Kolom "Alamat/Domisili Calon Murid" (Kolom 10) diisi alamat lengkap berdasarkan Kartu Keluarga (KK).</t>
  </si>
  <si>
    <r>
      <t xml:space="preserve">Pada Kolom "Tanggal Lahir" (Kolom 4) adalah tanggal lahir dengan format tanggal </t>
    </r>
    <r>
      <rPr>
        <b/>
        <sz val="12"/>
        <color rgb="FF000000"/>
        <rFont val="Arial"/>
        <family val="2"/>
      </rPr>
      <t>dd/mm/yyyy</t>
    </r>
    <r>
      <rPr>
        <sz val="12"/>
        <color rgb="FF000000"/>
        <rFont val="Arial"/>
        <family val="2"/>
      </rPr>
      <t>.</t>
    </r>
  </si>
  <si>
    <t>Kolom-kolom lainnya yang berwarna hijau (Kolom 6,7,8,9,12,13,14 dan 15) sudah berisi rumus-rumus yang akan terisi secara</t>
  </si>
  <si>
    <t>Apabila diklik tanda segitiga akan muncul tampilan seperti ini :</t>
  </si>
  <si>
    <r>
      <t xml:space="preserve">Untuk Kolom "Peringkat" (Kolom 14) berisi Rumus </t>
    </r>
    <r>
      <rPr>
        <b/>
        <sz val="12"/>
        <color rgb="FF000000"/>
        <rFont val="Arial"/>
        <family val="2"/>
      </rPr>
      <t>=RANK(N15;$N$15:$N$144;0)+COUNTIF($N$15:N15;N15)-1</t>
    </r>
  </si>
  <si>
    <t xml:space="preserve">angka 15 menunjukkan baris awal data calon murid diisi dan angka 144 adalah menunjukan baris akhir dari data calon </t>
  </si>
  <si>
    <t xml:space="preserve">murid yang diisi. Tinggal disesuaikan pada baris awal dan baris akhir ke berapa data calon murid yang diisi pada tabel. </t>
  </si>
  <si>
    <t>SHEET "LEMBAR KERJA SELEKSI"</t>
  </si>
  <si>
    <t>SHEET "HASIL SELEKSI"</t>
  </si>
  <si>
    <t xml:space="preserve">Pada Kolom "Keterangan" (Kolom 15) merupakan pengelompokan dari Kolom "Peringkat" (Kolom 14) dimana calon </t>
  </si>
  <si>
    <t>murid yang termasuk dalam peringkat 1-90 adalah calon murid yang masuk dalam 90 besar yang akan diusulkan</t>
  </si>
  <si>
    <t>kepada Kepala Sekolah untuk ditetapkan sebagai calon murid yang Lolos Seleksi.</t>
  </si>
  <si>
    <r>
      <t xml:space="preserve">Rumus yang digunakan : </t>
    </r>
    <r>
      <rPr>
        <b/>
        <sz val="12"/>
        <color rgb="FF000000"/>
        <rFont val="Arial"/>
        <family val="2"/>
      </rPr>
      <t>=IF(RANK(O15;$O$15:$O$144;1)&lt;=90;"Masuk 90 Besar";"Tidak Masuk 90 Besar")</t>
    </r>
  </si>
  <si>
    <t>Rumus ini meranking peringkat calon murid dari baris 15 sampai 144 yang menperoleh peringkat 1-90. Kata "Masuk 90</t>
  </si>
  <si>
    <t>Besar" atau "Tidak Masuk 90 Besar" dapat diganti menjadi "Lolos" atau "Tidak Lolos".</t>
  </si>
  <si>
    <t xml:space="preserve">SHEET "Hasil SeleksiI" merupakan copy-paste dari Sheet "Lembar Kerja Seleksi" yang menyajikan data sesuai </t>
  </si>
  <si>
    <t>kebutuhan dan merupakan hasil filterisasi terhadap Kolom "Keterangan" (Kolom 15) dengan mengurutkan calon murid</t>
  </si>
  <si>
    <t>yang Masuk 90 Besar berada pada baris atas dan calon murid yang Tidak Masuk 90 Besar berada setelahnya.</t>
  </si>
  <si>
    <t>Lebih atau sama dengan 7 tahun</t>
  </si>
  <si>
    <t>6 tahun lebih 11 bulan</t>
  </si>
  <si>
    <t>6 tahun lebih 10 bulan</t>
  </si>
  <si>
    <t>6 tahun lebih 9 bulan</t>
  </si>
  <si>
    <t>6 tahun lebih 8 bulan</t>
  </si>
  <si>
    <t>6 tahun lebih 7 bulan</t>
  </si>
  <si>
    <t>6 tahun lebih 6 bulan</t>
  </si>
  <si>
    <t>6 tahun lebih 5 bulan</t>
  </si>
  <si>
    <t>6 tahun lebih 4 bulan</t>
  </si>
  <si>
    <t>6 tahun lebih 3 bulan</t>
  </si>
  <si>
    <t>6 tahun lebih 2 bulan</t>
  </si>
  <si>
    <t>6 tahun lebih 1 bulan</t>
  </si>
  <si>
    <t>6 tahun *)</t>
  </si>
  <si>
    <t>Kurang dari 6 tahun (minimal 5 tahun lebih 6 bulan) *)</t>
  </si>
  <si>
    <t>Pilih wilayah domisili yang sesuai dengan domisili calon murid dengan mengacu pada Sheet "Referensi".</t>
  </si>
  <si>
    <t>Copy isi data dan paste value agar data tidak error pada saat beberapa kolom dihapus.</t>
  </si>
  <si>
    <t>Kabid Pembinaan Dikdas</t>
  </si>
  <si>
    <t>Drs. Triyono, M.H</t>
  </si>
  <si>
    <t xml:space="preserve">Pada Kolom 11 yaitu Kolom "Kategori Wilayah Domisili" merupakan teks/daftar dropdown atau teks/daftar otomatis yang dapat dipilih </t>
  </si>
  <si>
    <t>apabila diklik yang isinya berdasarkan Sheet "Referensi".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</si>
</sst>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@\ * &quot;:&quot;"/>
    <numFmt numFmtId="165" formatCode="[$-13809]dd/mm/yyyy"/>
  </numFmts>
  <fonts count="26" x14ac:knownFonts="1">
    <font>
      <sz val="11"/>
      <color rgb="FF000000"/>
      <name val="Calibri"/>
      <scheme val="minor"/>
    </font>
    <font>
      <sz val="11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Calibri"/>
      <family val="2"/>
    </font>
    <font>
      <sz val="11"/>
      <color rgb="FF001D35"/>
      <name val="Arial"/>
      <family val="2"/>
    </font>
    <font>
      <sz val="12"/>
      <color rgb="FF1E1E1E"/>
      <name val="Quattrocento Sans"/>
      <family val="2"/>
    </font>
    <font>
      <sz val="11"/>
      <name val="Calibri"/>
      <family val="2"/>
    </font>
    <font>
      <i/>
      <sz val="12"/>
      <name val="Arial"/>
      <family val="2"/>
    </font>
    <font>
      <b/>
      <sz val="11"/>
      <name val="Arial"/>
      <family val="2"/>
    </font>
    <font>
      <b/>
      <sz val="11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i/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2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b/>
      <sz val="12"/>
      <color rgb="FF00B050"/>
      <name val="Arial"/>
      <family val="2"/>
    </font>
    <font>
      <b/>
      <sz val="11"/>
      <color rgb="FF000000"/>
      <name val="Arial"/>
      <family val="2"/>
    </font>
    <font>
      <b/>
      <sz val="12"/>
      <color theme="0" tint="-4.9989318521683403E-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B4C6E7"/>
        <bgColor rgb="FFB4C6E7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 applyAlignment="1">
      <alignment horizontal="center"/>
    </xf>
    <xf numFmtId="0" fontId="10" fillId="0" borderId="0" xfId="0" applyFont="1" applyAlignment="1">
      <alignment vertical="top"/>
    </xf>
    <xf numFmtId="0" fontId="15" fillId="0" borderId="0" xfId="0" applyFont="1"/>
    <xf numFmtId="0" fontId="0" fillId="0" borderId="0" xfId="0" applyAlignment="1">
      <alignment horizontal="center"/>
    </xf>
    <xf numFmtId="0" fontId="14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/>
    </xf>
    <xf numFmtId="0" fontId="0" fillId="0" borderId="0" xfId="0" applyAlignment="1">
      <alignment vertical="center"/>
    </xf>
    <xf numFmtId="0" fontId="0" fillId="0" borderId="8" xfId="0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9" fontId="17" fillId="0" borderId="8" xfId="0" applyNumberFormat="1" applyFont="1" applyBorder="1" applyAlignment="1">
      <alignment horizontal="center"/>
    </xf>
    <xf numFmtId="9" fontId="0" fillId="0" borderId="11" xfId="0" applyNumberForma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1" fillId="0" borderId="6" xfId="0" applyFont="1" applyBorder="1" applyAlignment="1" applyProtection="1">
      <alignment horizontal="center" vertical="top"/>
      <protection locked="0"/>
    </xf>
    <xf numFmtId="0" fontId="1" fillId="0" borderId="6" xfId="0" applyFont="1" applyBorder="1" applyAlignment="1" applyProtection="1">
      <alignment vertical="top"/>
      <protection locked="0"/>
    </xf>
    <xf numFmtId="14" fontId="1" fillId="0" borderId="6" xfId="0" applyNumberFormat="1" applyFont="1" applyBorder="1" applyAlignment="1" applyProtection="1">
      <alignment vertical="top"/>
      <protection locked="0"/>
    </xf>
    <xf numFmtId="0" fontId="1" fillId="0" borderId="6" xfId="0" applyFont="1" applyBorder="1" applyProtection="1">
      <protection locked="0"/>
    </xf>
    <xf numFmtId="14" fontId="1" fillId="0" borderId="6" xfId="0" applyNumberFormat="1" applyFont="1" applyBorder="1" applyAlignment="1" applyProtection="1">
      <alignment horizontal="right"/>
      <protection locked="0"/>
    </xf>
    <xf numFmtId="165" fontId="1" fillId="0" borderId="6" xfId="0" applyNumberFormat="1" applyFont="1" applyBorder="1" applyAlignment="1" applyProtection="1">
      <alignment horizontal="right"/>
      <protection locked="0"/>
    </xf>
    <xf numFmtId="0" fontId="4" fillId="0" borderId="0" xfId="0" applyFont="1" applyAlignment="1">
      <alignment horizontal="center"/>
    </xf>
    <xf numFmtId="1" fontId="8" fillId="0" borderId="6" xfId="0" applyNumberFormat="1" applyFont="1" applyBorder="1" applyAlignment="1">
      <alignment horizontal="center" vertical="top"/>
    </xf>
    <xf numFmtId="1" fontId="1" fillId="0" borderId="6" xfId="0" applyNumberFormat="1" applyFont="1" applyBorder="1" applyAlignment="1">
      <alignment horizontal="center" vertical="top"/>
    </xf>
    <xf numFmtId="1" fontId="1" fillId="0" borderId="6" xfId="0" applyNumberFormat="1" applyFont="1" applyBorder="1" applyAlignment="1">
      <alignment horizontal="center" vertical="top" wrapText="1"/>
    </xf>
    <xf numFmtId="0" fontId="9" fillId="0" borderId="6" xfId="0" applyFont="1" applyBorder="1" applyAlignment="1">
      <alignment horizontal="left"/>
    </xf>
    <xf numFmtId="0" fontId="1" fillId="0" borderId="6" xfId="0" applyFont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top"/>
    </xf>
    <xf numFmtId="1" fontId="8" fillId="2" borderId="6" xfId="0" applyNumberFormat="1" applyFont="1" applyFill="1" applyBorder="1" applyAlignment="1">
      <alignment horizontal="center" vertical="top"/>
    </xf>
    <xf numFmtId="0" fontId="14" fillId="0" borderId="0" xfId="0" applyFont="1" applyAlignment="1">
      <alignment horizontal="center"/>
    </xf>
    <xf numFmtId="1" fontId="1" fillId="2" borderId="6" xfId="0" applyNumberFormat="1" applyFont="1" applyFill="1" applyBorder="1" applyAlignment="1">
      <alignment horizontal="center" vertical="top"/>
    </xf>
    <xf numFmtId="1" fontId="1" fillId="2" borderId="6" xfId="0" applyNumberFormat="1" applyFont="1" applyFill="1" applyBorder="1" applyAlignment="1">
      <alignment horizontal="center" vertical="top" wrapText="1"/>
    </xf>
    <xf numFmtId="0" fontId="9" fillId="4" borderId="6" xfId="0" applyFont="1" applyFill="1" applyBorder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6" fillId="0" borderId="0" xfId="0" quotePrefix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6" borderId="5" xfId="0" applyFont="1" applyFill="1" applyBorder="1" applyAlignment="1">
      <alignment horizontal="center"/>
    </xf>
    <xf numFmtId="0" fontId="1" fillId="0" borderId="0" xfId="0" applyFont="1" applyAlignment="1">
      <alignment vertical="top"/>
    </xf>
    <xf numFmtId="0" fontId="1" fillId="0" borderId="6" xfId="0" applyFont="1" applyBorder="1" applyAlignment="1">
      <alignment vertical="top"/>
    </xf>
    <xf numFmtId="14" fontId="1" fillId="0" borderId="6" xfId="0" applyNumberFormat="1" applyFont="1" applyBorder="1" applyAlignment="1">
      <alignment vertical="top"/>
    </xf>
    <xf numFmtId="165" fontId="1" fillId="2" borderId="6" xfId="0" applyNumberFormat="1" applyFont="1" applyFill="1" applyBorder="1" applyAlignment="1">
      <alignment horizontal="center" vertical="top"/>
    </xf>
    <xf numFmtId="0" fontId="8" fillId="0" borderId="6" xfId="0" applyFont="1" applyBorder="1" applyAlignment="1">
      <alignment horizontal="left" vertical="top"/>
    </xf>
    <xf numFmtId="0" fontId="8" fillId="0" borderId="6" xfId="0" applyFont="1" applyBorder="1" applyAlignment="1">
      <alignment horizontal="center" vertical="top" wrapText="1"/>
    </xf>
    <xf numFmtId="1" fontId="1" fillId="0" borderId="0" xfId="0" applyNumberFormat="1" applyFont="1" applyAlignment="1">
      <alignment horizontal="center" vertical="top"/>
    </xf>
    <xf numFmtId="0" fontId="1" fillId="0" borderId="6" xfId="0" applyFont="1" applyBorder="1"/>
    <xf numFmtId="14" fontId="1" fillId="0" borderId="6" xfId="0" applyNumberFormat="1" applyFont="1" applyBorder="1" applyAlignment="1">
      <alignment horizontal="right"/>
    </xf>
    <xf numFmtId="165" fontId="1" fillId="0" borderId="6" xfId="0" applyNumberFormat="1" applyFont="1" applyBorder="1" applyAlignment="1">
      <alignment horizontal="right"/>
    </xf>
    <xf numFmtId="0" fontId="0" fillId="0" borderId="0" xfId="0" applyAlignment="1">
      <alignment horizontal="left"/>
    </xf>
    <xf numFmtId="0" fontId="22" fillId="0" borderId="0" xfId="0" applyFont="1"/>
    <xf numFmtId="49" fontId="20" fillId="0" borderId="0" xfId="0" applyNumberFormat="1" applyFont="1"/>
    <xf numFmtId="1" fontId="16" fillId="4" borderId="6" xfId="0" applyNumberFormat="1" applyFont="1" applyFill="1" applyBorder="1" applyAlignment="1">
      <alignment horizontal="center" vertical="top"/>
    </xf>
    <xf numFmtId="0" fontId="16" fillId="0" borderId="0" xfId="0" applyFont="1"/>
    <xf numFmtId="49" fontId="20" fillId="0" borderId="12" xfId="0" applyNumberFormat="1" applyFont="1" applyBorder="1"/>
    <xf numFmtId="49" fontId="20" fillId="0" borderId="13" xfId="0" applyNumberFormat="1" applyFont="1" applyBorder="1"/>
    <xf numFmtId="49" fontId="20" fillId="0" borderId="14" xfId="0" applyNumberFormat="1" applyFont="1" applyBorder="1"/>
    <xf numFmtId="49" fontId="20" fillId="0" borderId="15" xfId="0" applyNumberFormat="1" applyFont="1" applyBorder="1"/>
    <xf numFmtId="49" fontId="20" fillId="0" borderId="7" xfId="0" applyNumberFormat="1" applyFont="1" applyBorder="1"/>
    <xf numFmtId="49" fontId="20" fillId="0" borderId="16" xfId="0" applyNumberFormat="1" applyFont="1" applyBorder="1"/>
    <xf numFmtId="49" fontId="20" fillId="0" borderId="15" xfId="0" applyNumberFormat="1" applyFont="1" applyBorder="1" applyAlignment="1">
      <alignment vertical="top"/>
    </xf>
    <xf numFmtId="49" fontId="20" fillId="0" borderId="7" xfId="0" applyNumberFormat="1" applyFont="1" applyBorder="1" applyAlignment="1">
      <alignment vertical="top"/>
    </xf>
    <xf numFmtId="49" fontId="20" fillId="0" borderId="16" xfId="0" applyNumberFormat="1" applyFont="1" applyBorder="1" applyAlignment="1">
      <alignment vertical="top"/>
    </xf>
    <xf numFmtId="49" fontId="20" fillId="0" borderId="15" xfId="0" applyNumberFormat="1" applyFont="1" applyBorder="1" applyAlignment="1">
      <alignment horizontal="left" vertical="top" wrapText="1"/>
    </xf>
    <xf numFmtId="49" fontId="20" fillId="0" borderId="15" xfId="0" applyNumberFormat="1" applyFont="1" applyBorder="1" applyAlignment="1">
      <alignment horizontal="left" vertical="top"/>
    </xf>
    <xf numFmtId="0" fontId="12" fillId="3" borderId="6" xfId="0" applyFont="1" applyFill="1" applyBorder="1" applyAlignment="1">
      <alignment horizontal="center" vertical="top"/>
    </xf>
    <xf numFmtId="0" fontId="12" fillId="5" borderId="6" xfId="0" applyFont="1" applyFill="1" applyBorder="1" applyAlignment="1">
      <alignment horizontal="center" vertical="top"/>
    </xf>
    <xf numFmtId="0" fontId="16" fillId="0" borderId="6" xfId="0" applyFont="1" applyBorder="1" applyAlignment="1">
      <alignment horizontal="center" vertical="top"/>
    </xf>
    <xf numFmtId="0" fontId="16" fillId="0" borderId="6" xfId="0" applyFont="1" applyBorder="1" applyAlignment="1">
      <alignment horizontal="left" vertical="top" wrapText="1"/>
    </xf>
    <xf numFmtId="0" fontId="16" fillId="0" borderId="6" xfId="0" applyFont="1" applyBorder="1" applyAlignment="1">
      <alignment vertical="top" wrapText="1"/>
    </xf>
    <xf numFmtId="0" fontId="22" fillId="0" borderId="21" xfId="0" applyFont="1" applyBorder="1" applyAlignment="1">
      <alignment horizontal="justify" vertical="center" wrapText="1"/>
    </xf>
    <xf numFmtId="0" fontId="22" fillId="0" borderId="21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4" fillId="5" borderId="20" xfId="0" applyFont="1" applyFill="1" applyBorder="1" applyAlignment="1">
      <alignment horizontal="center" vertical="center" wrapText="1"/>
    </xf>
    <xf numFmtId="49" fontId="20" fillId="0" borderId="0" xfId="0" applyNumberFormat="1" applyFont="1" applyAlignment="1">
      <alignment horizontal="left"/>
    </xf>
    <xf numFmtId="49" fontId="20" fillId="0" borderId="15" xfId="0" applyNumberFormat="1" applyFont="1" applyBorder="1" applyAlignment="1">
      <alignment horizontal="left"/>
    </xf>
    <xf numFmtId="49" fontId="20" fillId="0" borderId="7" xfId="0" applyNumberFormat="1" applyFont="1" applyBorder="1" applyAlignment="1">
      <alignment horizontal="left"/>
    </xf>
    <xf numFmtId="49" fontId="20" fillId="0" borderId="17" xfId="0" applyNumberFormat="1" applyFont="1" applyBorder="1" applyAlignment="1">
      <alignment horizontal="left"/>
    </xf>
    <xf numFmtId="49" fontId="20" fillId="0" borderId="18" xfId="0" applyNumberFormat="1" applyFont="1" applyBorder="1" applyAlignment="1">
      <alignment horizontal="left"/>
    </xf>
    <xf numFmtId="49" fontId="20" fillId="0" borderId="16" xfId="0" applyNumberFormat="1" applyFont="1" applyBorder="1" applyAlignment="1">
      <alignment horizontal="left"/>
    </xf>
    <xf numFmtId="49" fontId="21" fillId="0" borderId="15" xfId="0" applyNumberFormat="1" applyFont="1" applyBorder="1" applyAlignment="1">
      <alignment horizontal="left" vertical="top" wrapText="1"/>
    </xf>
    <xf numFmtId="49" fontId="21" fillId="0" borderId="7" xfId="0" applyNumberFormat="1" applyFont="1" applyBorder="1" applyAlignment="1">
      <alignment horizontal="left" vertical="top" wrapText="1"/>
    </xf>
    <xf numFmtId="49" fontId="21" fillId="0" borderId="16" xfId="0" applyNumberFormat="1" applyFont="1" applyBorder="1" applyAlignment="1">
      <alignment horizontal="left" vertical="top" wrapText="1"/>
    </xf>
    <xf numFmtId="49" fontId="20" fillId="0" borderId="15" xfId="0" applyNumberFormat="1" applyFont="1" applyBorder="1" applyAlignment="1">
      <alignment horizontal="left" vertical="top"/>
    </xf>
    <xf numFmtId="49" fontId="20" fillId="0" borderId="7" xfId="0" applyNumberFormat="1" applyFont="1" applyBorder="1" applyAlignment="1">
      <alignment horizontal="left" vertical="top"/>
    </xf>
    <xf numFmtId="49" fontId="20" fillId="0" borderId="16" xfId="0" applyNumberFormat="1" applyFont="1" applyBorder="1" applyAlignment="1">
      <alignment horizontal="left" vertical="top"/>
    </xf>
    <xf numFmtId="49" fontId="20" fillId="0" borderId="15" xfId="0" applyNumberFormat="1" applyFont="1" applyBorder="1" applyAlignment="1">
      <alignment horizontal="left" vertical="top" wrapText="1"/>
    </xf>
    <xf numFmtId="49" fontId="20" fillId="0" borderId="7" xfId="0" applyNumberFormat="1" applyFont="1" applyBorder="1" applyAlignment="1">
      <alignment horizontal="left" vertical="top" wrapText="1"/>
    </xf>
    <xf numFmtId="49" fontId="20" fillId="0" borderId="16" xfId="0" applyNumberFormat="1" applyFont="1" applyBorder="1" applyAlignment="1">
      <alignment horizontal="left" vertical="top" wrapText="1"/>
    </xf>
    <xf numFmtId="0" fontId="14" fillId="0" borderId="0" xfId="0" applyFont="1" applyAlignment="1">
      <alignment horizontal="left"/>
    </xf>
    <xf numFmtId="0" fontId="14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2" fillId="5" borderId="2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0" fontId="12" fillId="5" borderId="4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/>
    </xf>
    <xf numFmtId="0" fontId="7" fillId="6" borderId="5" xfId="0" applyFont="1" applyFill="1" applyBorder="1"/>
    <xf numFmtId="0" fontId="1" fillId="0" borderId="0" xfId="0" applyFont="1" applyAlignment="1">
      <alignment horizontal="center"/>
    </xf>
    <xf numFmtId="0" fontId="0" fillId="0" borderId="0" xfId="0"/>
    <xf numFmtId="0" fontId="6" fillId="6" borderId="2" xfId="0" applyFont="1" applyFill="1" applyBorder="1" applyAlignment="1">
      <alignment horizontal="center" vertical="center" wrapText="1"/>
    </xf>
    <xf numFmtId="0" fontId="7" fillId="6" borderId="3" xfId="0" applyFont="1" applyFill="1" applyBorder="1"/>
    <xf numFmtId="0" fontId="7" fillId="6" borderId="4" xfId="0" applyFont="1" applyFill="1" applyBorder="1"/>
    <xf numFmtId="164" fontId="6" fillId="0" borderId="0" xfId="0" applyNumberFormat="1" applyFont="1" applyAlignment="1">
      <alignment horizontal="left"/>
    </xf>
    <xf numFmtId="0" fontId="12" fillId="6" borderId="1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0" fontId="7" fillId="6" borderId="5" xfId="0" applyFont="1" applyFill="1" applyBorder="1" applyProtection="1">
      <protection locked="0"/>
    </xf>
    <xf numFmtId="0" fontId="12" fillId="6" borderId="1" xfId="0" applyFont="1" applyFill="1" applyBorder="1" applyAlignment="1" applyProtection="1">
      <alignment horizontal="center" vertical="center" wrapText="1"/>
      <protection locked="0"/>
    </xf>
    <xf numFmtId="0" fontId="7" fillId="6" borderId="5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4" fillId="0" borderId="15" xfId="0" applyNumberFormat="1" applyFont="1" applyBorder="1" applyAlignment="1">
      <alignment horizontal="left" vertical="top" wrapText="1"/>
    </xf>
    <xf numFmtId="49" fontId="4" fillId="0" borderId="7" xfId="0" applyNumberFormat="1" applyFont="1" applyBorder="1" applyAlignment="1">
      <alignment horizontal="left" vertical="top" wrapText="1"/>
    </xf>
    <xf numFmtId="49" fontId="4" fillId="0" borderId="16" xfId="0" applyNumberFormat="1" applyFont="1" applyBorder="1" applyAlignment="1">
      <alignment horizontal="left" vertical="top" wrapText="1"/>
    </xf>
    <xf numFmtId="49" fontId="20" fillId="0" borderId="19" xfId="0" applyNumberFormat="1" applyFont="1" applyBorder="1" applyAlignment="1">
      <alignment horizontal="left"/>
    </xf>
    <xf numFmtId="49" fontId="25" fillId="7" borderId="15" xfId="0" applyNumberFormat="1" applyFont="1" applyFill="1" applyBorder="1" applyAlignment="1">
      <alignment horizontal="center"/>
    </xf>
    <xf numFmtId="49" fontId="25" fillId="7" borderId="7" xfId="0" applyNumberFormat="1" applyFont="1" applyFill="1" applyBorder="1" applyAlignment="1">
      <alignment horizontal="center"/>
    </xf>
    <xf numFmtId="49" fontId="25" fillId="7" borderId="16" xfId="0" applyNumberFormat="1" applyFont="1" applyFill="1" applyBorder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539750</xdr:colOff>
      <xdr:row>20</xdr:row>
      <xdr:rowOff>31750</xdr:rowOff>
    </xdr:from>
    <xdr:to>
      <xdr:col>5</xdr:col>
      <xdr:colOff>209550</xdr:colOff>
      <xdr:row>24</xdr:row>
      <xdr:rowOff>171767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B8B5F40-D6AE-4BCC-8645-072B199F82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0" y="3975100"/>
          <a:ext cx="1498600" cy="876617"/>
        </a:xfrm>
        <a:prstGeom prst="rect">
          <a:avLst/>
        </a:prstGeom>
      </xdr:spPr>
    </xdr:pic>
    <xdr:clientData/>
  </xdr:twoCellAnchor>
  <xdr:twoCellAnchor editAs="oneCell">
    <xdr:from>
      <xdr:col>2</xdr:col>
      <xdr:colOff>146050</xdr:colOff>
      <xdr:row>38</xdr:row>
      <xdr:rowOff>19050</xdr:rowOff>
    </xdr:from>
    <xdr:to>
      <xdr:col>4</xdr:col>
      <xdr:colOff>82720</xdr:colOff>
      <xdr:row>44</xdr:row>
      <xdr:rowOff>104941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60E6EB6-1ECF-4748-8DED-82CEFA21D4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5050" y="7505700"/>
          <a:ext cx="1155870" cy="1190791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114301</xdr:colOff>
      <xdr:row>38</xdr:row>
      <xdr:rowOff>57151</xdr:rowOff>
    </xdr:from>
    <xdr:to>
      <xdr:col>7</xdr:col>
      <xdr:colOff>285751</xdr:colOff>
      <xdr:row>44</xdr:row>
      <xdr:rowOff>152401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2DCD075-2B70-45F7-A220-7C66E0FD05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32101" y="7543801"/>
          <a:ext cx="1390650" cy="1200150"/>
        </a:xfrm>
        <a:prstGeom prst="rect">
          <a:avLst/>
        </a:prstGeom>
      </xdr:spPr>
    </xdr:pic>
    <xdr:clientData/>
  </xdr:twoCellAnchor>
  <xdr:twoCellAnchor editAs="oneCell">
    <xdr:from>
      <xdr:col>7</xdr:col>
      <xdr:colOff>373945</xdr:colOff>
      <xdr:row>24</xdr:row>
      <xdr:rowOff>126999</xdr:rowOff>
    </xdr:from>
    <xdr:to>
      <xdr:col>9</xdr:col>
      <xdr:colOff>0</xdr:colOff>
      <xdr:row>31</xdr:row>
      <xdr:rowOff>119413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8128FC6-ECD4-46EB-86BE-74F762C273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310945" y="4857749"/>
          <a:ext cx="1399821" cy="12814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4</xdr:row>
      <xdr:rowOff>133350</xdr:rowOff>
    </xdr:from>
    <xdr:ext cx="14010217" cy="25400"/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71450" y="853017"/>
          <a:ext cx="14010217" cy="25400"/>
        </a:xfrm>
        <a:prstGeom prst="line">
          <a:avLst/>
        </a:prstGeom>
        <a:ln w="38100">
          <a:solidFill>
            <a:schemeClr val="dk1"/>
          </a:solidFill>
          <a:prstDash val="solid"/>
          <a:miter lim="800000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oneCellAnchor>
  <xdr:oneCellAnchor>
    <xdr:from>
      <xdr:col>4</xdr:col>
      <xdr:colOff>247650</xdr:colOff>
      <xdr:row>0</xdr:row>
      <xdr:rowOff>0</xdr:rowOff>
    </xdr:from>
    <xdr:ext cx="809625" cy="7810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933450</xdr:colOff>
      <xdr:row>0</xdr:row>
      <xdr:rowOff>38100</xdr:rowOff>
    </xdr:from>
    <xdr:ext cx="866775" cy="723900"/>
    <xdr:pic>
      <xdr:nvPicPr>
        <xdr:cNvPr id="4" name="image2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0</xdr:rowOff>
    </xdr:from>
    <xdr:ext cx="663575" cy="647700"/>
    <xdr:pic>
      <xdr:nvPicPr>
        <xdr:cNvPr id="2" name="image1.jpg">
          <a:extLst>
            <a:ext uri="{FF2B5EF4-FFF2-40B4-BE49-F238E27FC236}">
              <a16:creationId xmlns:a16="http://schemas.microsoft.com/office/drawing/2014/main" id="{32E45B1A-AC28-44F5-A705-FFB9010CC9B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2875" y="0"/>
          <a:ext cx="663575" cy="64770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812800</xdr:colOff>
      <xdr:row>0</xdr:row>
      <xdr:rowOff>19050</xdr:rowOff>
    </xdr:from>
    <xdr:ext cx="631825" cy="590550"/>
    <xdr:pic>
      <xdr:nvPicPr>
        <xdr:cNvPr id="3" name="image2.png">
          <a:extLst>
            <a:ext uri="{FF2B5EF4-FFF2-40B4-BE49-F238E27FC236}">
              <a16:creationId xmlns:a16="http://schemas.microsoft.com/office/drawing/2014/main" id="{463D0573-A7C9-4709-B17A-EF64D56C10DF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737350" y="19050"/>
          <a:ext cx="631825" cy="5905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76200</xdr:colOff>
      <xdr:row>4</xdr:row>
      <xdr:rowOff>69850</xdr:rowOff>
    </xdr:from>
    <xdr:ext cx="7591425" cy="19050"/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9F0466DC-C8DB-487F-BDDD-1B64B9105E34}"/>
            </a:ext>
          </a:extLst>
        </xdr:cNvPr>
        <xdr:cNvCxnSpPr/>
      </xdr:nvCxnSpPr>
      <xdr:spPr>
        <a:xfrm>
          <a:off x="266700" y="914400"/>
          <a:ext cx="7591425" cy="19050"/>
        </a:xfrm>
        <a:prstGeom prst="line">
          <a:avLst/>
        </a:prstGeom>
        <a:ln w="38100">
          <a:solidFill>
            <a:schemeClr val="dk1"/>
          </a:solidFill>
          <a:prstDash val="solid"/>
          <a:miter lim="800000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361C9-18C0-4EBC-8C30-37E6D3D85BAE}">
  <sheetPr>
    <tabColor rgb="FFFF0000"/>
  </sheetPr>
  <dimension ref="A1:N67"/>
  <sheetViews>
    <sheetView tabSelected="1" topLeftCell="A42" workbookViewId="0">
      <selection activeCell="A50" sqref="A50:N50"/>
    </sheetView>
  </sheetViews>
  <sheetFormatPr defaultRowHeight="15.5" x14ac:dyDescent="0.35"/>
  <cols>
    <col min="1" max="1" width="4" style="56" customWidth="1"/>
    <col min="2" max="8" width="8.7265625" style="56"/>
    <col min="9" max="9" width="8.1796875" style="56" customWidth="1"/>
    <col min="10" max="11" width="9.1796875" style="56" hidden="1" customWidth="1"/>
    <col min="12" max="12" width="25.54296875" style="56" customWidth="1"/>
    <col min="13" max="13" width="16.453125" style="56" customWidth="1"/>
    <col min="14" max="14" width="8.7265625" style="56"/>
  </cols>
  <sheetData>
    <row r="1" spans="1:14" ht="16" thickTop="1" x14ac:dyDescent="0.35">
      <c r="A1" s="59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1"/>
    </row>
    <row r="2" spans="1:14" x14ac:dyDescent="0.35">
      <c r="A2" s="129" t="s">
        <v>159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1"/>
    </row>
    <row r="3" spans="1:14" x14ac:dyDescent="0.35">
      <c r="A3" s="62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4"/>
    </row>
    <row r="4" spans="1:14" x14ac:dyDescent="0.35">
      <c r="A4" s="65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7"/>
    </row>
    <row r="5" spans="1:14" x14ac:dyDescent="0.35">
      <c r="A5" s="125" t="s">
        <v>196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7"/>
    </row>
    <row r="6" spans="1:14" x14ac:dyDescent="0.35">
      <c r="A6" s="125" t="s">
        <v>195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7"/>
    </row>
    <row r="7" spans="1:14" x14ac:dyDescent="0.35">
      <c r="A7" s="91" t="s">
        <v>197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3"/>
    </row>
    <row r="8" spans="1:14" x14ac:dyDescent="0.35">
      <c r="A8" s="91" t="s">
        <v>198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3"/>
    </row>
    <row r="9" spans="1:14" x14ac:dyDescent="0.35">
      <c r="A9" s="91" t="s">
        <v>199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3"/>
    </row>
    <row r="10" spans="1:14" x14ac:dyDescent="0.35">
      <c r="A10" s="91" t="s">
        <v>200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3"/>
    </row>
    <row r="11" spans="1:14" x14ac:dyDescent="0.35">
      <c r="A11" s="85" t="s">
        <v>212</v>
      </c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7"/>
    </row>
    <row r="12" spans="1:14" x14ac:dyDescent="0.35">
      <c r="A12" s="91" t="s">
        <v>204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3"/>
    </row>
    <row r="13" spans="1:14" x14ac:dyDescent="0.35">
      <c r="A13" s="88" t="s">
        <v>203</v>
      </c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90"/>
    </row>
    <row r="14" spans="1:14" x14ac:dyDescent="0.35">
      <c r="A14" s="69" t="s">
        <v>160</v>
      </c>
      <c r="B14" s="89" t="s">
        <v>201</v>
      </c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90"/>
    </row>
    <row r="15" spans="1:14" x14ac:dyDescent="0.35">
      <c r="A15" s="68" t="s">
        <v>161</v>
      </c>
      <c r="B15" s="89" t="s">
        <v>207</v>
      </c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90"/>
    </row>
    <row r="16" spans="1:14" x14ac:dyDescent="0.35">
      <c r="A16" s="65"/>
      <c r="B16" s="89" t="s">
        <v>202</v>
      </c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90"/>
    </row>
    <row r="17" spans="1:14" x14ac:dyDescent="0.35">
      <c r="A17" s="88" t="s">
        <v>206</v>
      </c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90"/>
    </row>
    <row r="18" spans="1:14" x14ac:dyDescent="0.35">
      <c r="A18" s="88" t="s">
        <v>205</v>
      </c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90"/>
    </row>
    <row r="19" spans="1:14" x14ac:dyDescent="0.35">
      <c r="A19" s="91" t="s">
        <v>241</v>
      </c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90"/>
    </row>
    <row r="20" spans="1:14" x14ac:dyDescent="0.35">
      <c r="A20" s="91" t="s">
        <v>242</v>
      </c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3"/>
    </row>
    <row r="21" spans="1:14" x14ac:dyDescent="0.35">
      <c r="A21" s="88" t="s">
        <v>162</v>
      </c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90"/>
    </row>
    <row r="22" spans="1:14" x14ac:dyDescent="0.35">
      <c r="A22" s="65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7"/>
    </row>
    <row r="23" spans="1:14" x14ac:dyDescent="0.35">
      <c r="A23" s="65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7"/>
    </row>
    <row r="24" spans="1:14" x14ac:dyDescent="0.35">
      <c r="A24" s="62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4"/>
    </row>
    <row r="25" spans="1:14" x14ac:dyDescent="0.35">
      <c r="A25" s="62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4"/>
    </row>
    <row r="26" spans="1:14" x14ac:dyDescent="0.35">
      <c r="A26" s="80" t="s">
        <v>208</v>
      </c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4"/>
    </row>
    <row r="27" spans="1:14" x14ac:dyDescent="0.35">
      <c r="A27" s="62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4"/>
    </row>
    <row r="28" spans="1:14" x14ac:dyDescent="0.35">
      <c r="A28" s="62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4"/>
    </row>
    <row r="29" spans="1:14" x14ac:dyDescent="0.35">
      <c r="A29" s="62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4"/>
    </row>
    <row r="30" spans="1:14" x14ac:dyDescent="0.35">
      <c r="A30" s="62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4"/>
    </row>
    <row r="31" spans="1:14" x14ac:dyDescent="0.35">
      <c r="A31" s="62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4"/>
    </row>
    <row r="32" spans="1:14" x14ac:dyDescent="0.35">
      <c r="A32" s="62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4"/>
    </row>
    <row r="33" spans="1:14" x14ac:dyDescent="0.35">
      <c r="A33" s="80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64"/>
    </row>
    <row r="34" spans="1:14" x14ac:dyDescent="0.35">
      <c r="A34" s="80" t="s">
        <v>237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64"/>
    </row>
    <row r="35" spans="1:14" x14ac:dyDescent="0.35">
      <c r="A35" s="80" t="s">
        <v>209</v>
      </c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64"/>
    </row>
    <row r="36" spans="1:14" x14ac:dyDescent="0.35">
      <c r="A36" s="80" t="s">
        <v>210</v>
      </c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64"/>
    </row>
    <row r="37" spans="1:14" x14ac:dyDescent="0.35">
      <c r="A37" s="80" t="s">
        <v>211</v>
      </c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4"/>
    </row>
    <row r="38" spans="1:14" x14ac:dyDescent="0.35">
      <c r="A38" s="62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4"/>
    </row>
    <row r="39" spans="1:14" x14ac:dyDescent="0.35">
      <c r="A39" s="62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4"/>
    </row>
    <row r="40" spans="1:14" x14ac:dyDescent="0.35">
      <c r="A40" s="62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4"/>
    </row>
    <row r="41" spans="1:14" x14ac:dyDescent="0.35">
      <c r="A41" s="62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4"/>
    </row>
    <row r="42" spans="1:14" x14ac:dyDescent="0.35">
      <c r="A42" s="62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4"/>
    </row>
    <row r="43" spans="1:14" x14ac:dyDescent="0.35">
      <c r="A43" s="62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4"/>
    </row>
    <row r="44" spans="1:14" x14ac:dyDescent="0.35">
      <c r="A44" s="62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4"/>
    </row>
    <row r="45" spans="1:14" x14ac:dyDescent="0.35">
      <c r="A45" s="62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4"/>
    </row>
    <row r="46" spans="1:14" x14ac:dyDescent="0.35">
      <c r="A46" s="80" t="s">
        <v>214</v>
      </c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64"/>
    </row>
    <row r="47" spans="1:14" x14ac:dyDescent="0.35">
      <c r="A47" s="80" t="s">
        <v>215</v>
      </c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64"/>
    </row>
    <row r="48" spans="1:14" x14ac:dyDescent="0.35">
      <c r="A48" s="80" t="s">
        <v>216</v>
      </c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64"/>
    </row>
    <row r="49" spans="1:14" x14ac:dyDescent="0.35">
      <c r="A49" s="80" t="s">
        <v>217</v>
      </c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64"/>
    </row>
    <row r="50" spans="1:14" x14ac:dyDescent="0.35">
      <c r="A50" s="80" t="s">
        <v>218</v>
      </c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4"/>
    </row>
    <row r="51" spans="1:14" x14ac:dyDescent="0.35">
      <c r="A51" s="80" t="s">
        <v>219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64"/>
    </row>
    <row r="52" spans="1:14" x14ac:dyDescent="0.35">
      <c r="A52" s="62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4"/>
    </row>
    <row r="53" spans="1:14" x14ac:dyDescent="0.35">
      <c r="A53" s="85" t="s">
        <v>213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7"/>
    </row>
    <row r="54" spans="1:14" x14ac:dyDescent="0.35">
      <c r="A54" s="80" t="s">
        <v>220</v>
      </c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4"/>
    </row>
    <row r="55" spans="1:14" x14ac:dyDescent="0.35">
      <c r="A55" s="80" t="s">
        <v>221</v>
      </c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4"/>
    </row>
    <row r="56" spans="1:14" x14ac:dyDescent="0.35">
      <c r="A56" s="80" t="s">
        <v>222</v>
      </c>
      <c r="B56" s="81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4"/>
    </row>
    <row r="57" spans="1:14" ht="16" thickBot="1" x14ac:dyDescent="0.4">
      <c r="A57" s="82" t="s">
        <v>238</v>
      </c>
      <c r="B57" s="83"/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128"/>
    </row>
    <row r="58" spans="1:14" ht="16" thickTop="1" x14ac:dyDescent="0.35">
      <c r="A58" s="79"/>
      <c r="B58" s="79"/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</row>
    <row r="59" spans="1:14" x14ac:dyDescent="0.35">
      <c r="A59" s="79"/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</row>
    <row r="60" spans="1:14" x14ac:dyDescent="0.35">
      <c r="A60" s="79"/>
      <c r="B60" s="79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</row>
    <row r="61" spans="1:14" x14ac:dyDescent="0.35">
      <c r="A61" s="79" t="s">
        <v>239</v>
      </c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</row>
    <row r="62" spans="1:14" x14ac:dyDescent="0.35">
      <c r="A62" s="79" t="s">
        <v>240</v>
      </c>
      <c r="B62" s="79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</row>
    <row r="63" spans="1:14" x14ac:dyDescent="0.35">
      <c r="A63" s="79"/>
      <c r="B63" s="79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</row>
    <row r="64" spans="1:14" x14ac:dyDescent="0.35">
      <c r="A64" s="79"/>
      <c r="B64" s="79"/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79"/>
    </row>
    <row r="65" spans="1:13" x14ac:dyDescent="0.35">
      <c r="A65" s="79"/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</row>
    <row r="66" spans="1:13" x14ac:dyDescent="0.35">
      <c r="A66" s="79"/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</row>
    <row r="67" spans="1:13" x14ac:dyDescent="0.35">
      <c r="A67" s="79"/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</row>
  </sheetData>
  <sheetProtection algorithmName="SHA-512" hashValue="LnXFQfZm0H1enTbtBoT1zLDzPpGBP6SDHDp+iiq8pMcFcD9JZrqF0C334cyQO8gJ9+n9zmTYnbV+o0JkNZ/+kg==" saltValue="TzXUYXFytQeNoGkFGu9Xmg==" spinCount="100000" sheet="1" formatCells="0" formatColumns="0" formatRows="0" insertColumns="0" insertRows="0" insertHyperlinks="0" deleteColumns="0" deleteRows="0" sort="0" autoFilter="0" pivotTables="0"/>
  <mergeCells count="45">
    <mergeCell ref="A65:M65"/>
    <mergeCell ref="A66:M66"/>
    <mergeCell ref="A67:M67"/>
    <mergeCell ref="A50:N50"/>
    <mergeCell ref="A59:M59"/>
    <mergeCell ref="A60:M60"/>
    <mergeCell ref="A61:M61"/>
    <mergeCell ref="A62:M62"/>
    <mergeCell ref="A63:M63"/>
    <mergeCell ref="A64:M64"/>
    <mergeCell ref="A53:N53"/>
    <mergeCell ref="A54:N54"/>
    <mergeCell ref="A55:N55"/>
    <mergeCell ref="A56:N56"/>
    <mergeCell ref="A57:N57"/>
    <mergeCell ref="A58:M58"/>
    <mergeCell ref="A46:M46"/>
    <mergeCell ref="A47:M47"/>
    <mergeCell ref="A48:M48"/>
    <mergeCell ref="A49:M49"/>
    <mergeCell ref="A51:M51"/>
    <mergeCell ref="A26:N26"/>
    <mergeCell ref="A33:M33"/>
    <mergeCell ref="A34:M34"/>
    <mergeCell ref="A35:M35"/>
    <mergeCell ref="A36:M36"/>
    <mergeCell ref="A37:N37"/>
    <mergeCell ref="B16:N16"/>
    <mergeCell ref="A17:N17"/>
    <mergeCell ref="A18:N18"/>
    <mergeCell ref="A19:N19"/>
    <mergeCell ref="A20:N20"/>
    <mergeCell ref="A21:N21"/>
    <mergeCell ref="A10:N10"/>
    <mergeCell ref="A11:N11"/>
    <mergeCell ref="A12:N12"/>
    <mergeCell ref="A13:N13"/>
    <mergeCell ref="B14:N14"/>
    <mergeCell ref="B15:N15"/>
    <mergeCell ref="A2:N2"/>
    <mergeCell ref="A5:N5"/>
    <mergeCell ref="A6:N6"/>
    <mergeCell ref="A7:N7"/>
    <mergeCell ref="A8:N8"/>
    <mergeCell ref="A9:N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B511B-72C0-4950-AF96-805CCA2DE895}">
  <sheetPr>
    <tabColor rgb="FFFF0000"/>
  </sheetPr>
  <dimension ref="A1:H8"/>
  <sheetViews>
    <sheetView workbookViewId="0">
      <selection activeCell="E14" sqref="E14"/>
    </sheetView>
  </sheetViews>
  <sheetFormatPr defaultRowHeight="14.5" x14ac:dyDescent="0.35"/>
  <cols>
    <col min="2" max="2" width="9.1796875" style="4"/>
    <col min="3" max="3" width="15.26953125" customWidth="1"/>
    <col min="4" max="4" width="14.453125" customWidth="1"/>
    <col min="6" max="6" width="10.453125" customWidth="1"/>
    <col min="7" max="7" width="10.81640625" customWidth="1"/>
    <col min="8" max="8" width="9.1796875" style="4"/>
  </cols>
  <sheetData>
    <row r="1" spans="1:8" x14ac:dyDescent="0.35">
      <c r="B1" s="94" t="s">
        <v>163</v>
      </c>
      <c r="C1" s="94"/>
      <c r="D1" s="94"/>
      <c r="E1" s="94"/>
      <c r="F1" s="94"/>
      <c r="G1" s="94"/>
    </row>
    <row r="2" spans="1:8" x14ac:dyDescent="0.35">
      <c r="C2" s="3"/>
    </row>
    <row r="3" spans="1:8" x14ac:dyDescent="0.35">
      <c r="B3" s="95" t="s">
        <v>164</v>
      </c>
      <c r="C3" s="96" t="s">
        <v>165</v>
      </c>
      <c r="D3" s="97" t="s">
        <v>166</v>
      </c>
      <c r="E3" s="97"/>
      <c r="F3" s="97"/>
      <c r="G3" s="97"/>
      <c r="H3" s="98" t="s">
        <v>167</v>
      </c>
    </row>
    <row r="4" spans="1:8" ht="43.5" x14ac:dyDescent="0.35">
      <c r="A4" s="7"/>
      <c r="B4" s="95"/>
      <c r="C4" s="96"/>
      <c r="D4" s="5" t="s">
        <v>168</v>
      </c>
      <c r="E4" s="5" t="s">
        <v>169</v>
      </c>
      <c r="F4" s="5" t="s">
        <v>170</v>
      </c>
      <c r="G4" s="5" t="s">
        <v>171</v>
      </c>
      <c r="H4" s="99"/>
    </row>
    <row r="5" spans="1:8" x14ac:dyDescent="0.35">
      <c r="B5" s="6" t="s">
        <v>172</v>
      </c>
      <c r="C5" s="8">
        <v>112</v>
      </c>
      <c r="D5" s="9">
        <f>80%*C5</f>
        <v>89.600000000000009</v>
      </c>
      <c r="E5" s="9">
        <v>0</v>
      </c>
      <c r="F5" s="9">
        <f>17%*C5</f>
        <v>19.040000000000003</v>
      </c>
      <c r="G5" s="9">
        <f>3%*C5</f>
        <v>3.36</v>
      </c>
      <c r="H5" s="9">
        <f>SUM(D5:G5)</f>
        <v>112.00000000000001</v>
      </c>
    </row>
    <row r="6" spans="1:8" x14ac:dyDescent="0.35">
      <c r="B6" s="10"/>
      <c r="C6" s="11"/>
      <c r="D6" s="12">
        <v>0.8</v>
      </c>
      <c r="E6" s="12">
        <v>0</v>
      </c>
      <c r="F6" s="12">
        <v>0.17</v>
      </c>
      <c r="G6" s="12">
        <v>0.03</v>
      </c>
      <c r="H6" s="13"/>
    </row>
    <row r="7" spans="1:8" x14ac:dyDescent="0.35">
      <c r="B7" s="14"/>
      <c r="C7" s="15"/>
      <c r="D7" s="16"/>
      <c r="E7" s="16"/>
      <c r="F7" s="16"/>
      <c r="G7" s="16"/>
      <c r="H7" s="16"/>
    </row>
    <row r="8" spans="1:8" x14ac:dyDescent="0.35">
      <c r="B8" s="14"/>
      <c r="C8" s="15"/>
      <c r="D8" s="16"/>
      <c r="E8" s="16"/>
      <c r="F8" s="16"/>
      <c r="G8" s="16"/>
      <c r="H8" s="16"/>
    </row>
  </sheetData>
  <mergeCells count="5">
    <mergeCell ref="B1:G1"/>
    <mergeCell ref="B3:B4"/>
    <mergeCell ref="C3:C4"/>
    <mergeCell ref="D3:G3"/>
    <mergeCell ref="H3:H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2:K100"/>
  <sheetViews>
    <sheetView workbookViewId="0">
      <selection activeCell="B2" sqref="B2:D6"/>
    </sheetView>
  </sheetViews>
  <sheetFormatPr defaultColWidth="14.453125" defaultRowHeight="15" customHeight="1" x14ac:dyDescent="0.35"/>
  <cols>
    <col min="1" max="1" width="4.453125" customWidth="1"/>
    <col min="2" max="2" width="27.1796875" customWidth="1"/>
    <col min="3" max="3" width="40.54296875" customWidth="1"/>
    <col min="4" max="11" width="8.7265625" customWidth="1"/>
  </cols>
  <sheetData>
    <row r="2" spans="1:11" ht="14.5" x14ac:dyDescent="0.35">
      <c r="A2" s="2"/>
      <c r="B2" s="70" t="s">
        <v>12</v>
      </c>
      <c r="C2" s="70" t="s">
        <v>151</v>
      </c>
      <c r="D2" s="71" t="s">
        <v>173</v>
      </c>
      <c r="E2" s="2"/>
      <c r="F2" s="2"/>
      <c r="G2" s="2"/>
      <c r="H2" s="2"/>
      <c r="I2" s="2"/>
      <c r="J2" s="2"/>
      <c r="K2" s="2"/>
    </row>
    <row r="3" spans="1:11" ht="28" x14ac:dyDescent="0.35">
      <c r="A3" s="2"/>
      <c r="B3" s="72" t="s">
        <v>22</v>
      </c>
      <c r="C3" s="73" t="s">
        <v>152</v>
      </c>
      <c r="D3" s="72">
        <v>50</v>
      </c>
      <c r="E3" s="2"/>
      <c r="F3" s="2"/>
      <c r="G3" s="2"/>
      <c r="H3" s="2"/>
      <c r="I3" s="2"/>
      <c r="J3" s="2"/>
      <c r="K3" s="2"/>
    </row>
    <row r="4" spans="1:11" ht="30" customHeight="1" x14ac:dyDescent="0.35">
      <c r="A4" s="2"/>
      <c r="B4" s="72" t="s">
        <v>24</v>
      </c>
      <c r="C4" s="74" t="s">
        <v>153</v>
      </c>
      <c r="D4" s="72">
        <v>30</v>
      </c>
      <c r="E4" s="2"/>
      <c r="F4" s="2"/>
      <c r="G4" s="2"/>
      <c r="H4" s="2"/>
      <c r="I4" s="2"/>
      <c r="J4" s="2"/>
      <c r="K4" s="2"/>
    </row>
    <row r="5" spans="1:11" ht="42" x14ac:dyDescent="0.35">
      <c r="A5" s="2"/>
      <c r="B5" s="72" t="s">
        <v>30</v>
      </c>
      <c r="C5" s="74" t="s">
        <v>154</v>
      </c>
      <c r="D5" s="72">
        <v>10</v>
      </c>
      <c r="E5" s="2"/>
      <c r="F5" s="2"/>
      <c r="G5" s="2"/>
      <c r="H5" s="2"/>
      <c r="I5" s="2"/>
      <c r="J5" s="2"/>
      <c r="K5" s="2"/>
    </row>
    <row r="6" spans="1:11" ht="28" x14ac:dyDescent="0.35">
      <c r="A6" s="2"/>
      <c r="B6" s="72" t="s">
        <v>26</v>
      </c>
      <c r="C6" s="74" t="s">
        <v>155</v>
      </c>
      <c r="D6" s="72">
        <v>5</v>
      </c>
      <c r="E6" s="2"/>
      <c r="F6" s="2"/>
      <c r="G6" s="2"/>
      <c r="H6" s="2"/>
      <c r="I6" s="2"/>
      <c r="J6" s="2"/>
      <c r="K6" s="2"/>
    </row>
    <row r="7" spans="1:11" thickBot="1" x14ac:dyDescent="0.4">
      <c r="B7" s="55"/>
      <c r="C7" s="58"/>
      <c r="D7" s="55"/>
    </row>
    <row r="8" spans="1:11" ht="15" customHeight="1" thickBot="1" x14ac:dyDescent="0.4">
      <c r="B8" s="77"/>
      <c r="C8" s="78" t="s">
        <v>9</v>
      </c>
      <c r="D8" s="78" t="s">
        <v>173</v>
      </c>
    </row>
    <row r="9" spans="1:11" thickBot="1" x14ac:dyDescent="0.4">
      <c r="B9" s="77"/>
      <c r="C9" s="75" t="s">
        <v>223</v>
      </c>
      <c r="D9" s="76">
        <v>100</v>
      </c>
    </row>
    <row r="10" spans="1:11" thickBot="1" x14ac:dyDescent="0.4">
      <c r="B10" s="77"/>
      <c r="C10" s="75" t="s">
        <v>224</v>
      </c>
      <c r="D10" s="76">
        <v>70</v>
      </c>
    </row>
    <row r="11" spans="1:11" thickBot="1" x14ac:dyDescent="0.4">
      <c r="B11" s="77"/>
      <c r="C11" s="75" t="s">
        <v>225</v>
      </c>
      <c r="D11" s="76">
        <v>60</v>
      </c>
    </row>
    <row r="12" spans="1:11" ht="15" customHeight="1" thickBot="1" x14ac:dyDescent="0.4">
      <c r="B12" s="77"/>
      <c r="C12" s="75" t="s">
        <v>226</v>
      </c>
      <c r="D12" s="76">
        <v>50</v>
      </c>
    </row>
    <row r="13" spans="1:11" ht="15" customHeight="1" thickBot="1" x14ac:dyDescent="0.4">
      <c r="B13" s="77"/>
      <c r="C13" s="75" t="s">
        <v>227</v>
      </c>
      <c r="D13" s="76">
        <v>40</v>
      </c>
    </row>
    <row r="14" spans="1:11" ht="15" customHeight="1" thickBot="1" x14ac:dyDescent="0.4">
      <c r="B14" s="77"/>
      <c r="C14" s="75" t="s">
        <v>228</v>
      </c>
      <c r="D14" s="76">
        <v>30</v>
      </c>
    </row>
    <row r="15" spans="1:11" ht="15" customHeight="1" thickBot="1" x14ac:dyDescent="0.4">
      <c r="B15" s="77"/>
      <c r="C15" s="75" t="s">
        <v>229</v>
      </c>
      <c r="D15" s="76">
        <v>20</v>
      </c>
    </row>
    <row r="16" spans="1:11" ht="15" customHeight="1" thickBot="1" x14ac:dyDescent="0.4">
      <c r="B16" s="77"/>
      <c r="C16" s="75" t="s">
        <v>230</v>
      </c>
      <c r="D16" s="76">
        <v>10</v>
      </c>
    </row>
    <row r="17" spans="2:4" ht="15" customHeight="1" thickBot="1" x14ac:dyDescent="0.4">
      <c r="B17" s="77"/>
      <c r="C17" s="75" t="s">
        <v>231</v>
      </c>
      <c r="D17" s="76">
        <v>9</v>
      </c>
    </row>
    <row r="18" spans="2:4" ht="15" customHeight="1" thickBot="1" x14ac:dyDescent="0.4">
      <c r="B18" s="77"/>
      <c r="C18" s="75" t="s">
        <v>232</v>
      </c>
      <c r="D18" s="76">
        <v>8</v>
      </c>
    </row>
    <row r="19" spans="2:4" ht="15" customHeight="1" thickBot="1" x14ac:dyDescent="0.4">
      <c r="B19" s="77"/>
      <c r="C19" s="75" t="s">
        <v>233</v>
      </c>
      <c r="D19" s="76">
        <v>7</v>
      </c>
    </row>
    <row r="20" spans="2:4" ht="15" customHeight="1" thickBot="1" x14ac:dyDescent="0.4">
      <c r="B20" s="77"/>
      <c r="C20" s="75" t="s">
        <v>234</v>
      </c>
      <c r="D20" s="76">
        <v>6</v>
      </c>
    </row>
    <row r="21" spans="2:4" ht="15.75" customHeight="1" thickBot="1" x14ac:dyDescent="0.4">
      <c r="B21" s="77"/>
      <c r="C21" s="75" t="s">
        <v>235</v>
      </c>
      <c r="D21" s="76">
        <v>5</v>
      </c>
    </row>
    <row r="22" spans="2:4" ht="29.5" customHeight="1" thickBot="1" x14ac:dyDescent="0.4">
      <c r="B22" s="77"/>
      <c r="C22" s="75" t="s">
        <v>236</v>
      </c>
      <c r="D22" s="76">
        <v>3</v>
      </c>
    </row>
    <row r="23" spans="2:4" ht="15.75" customHeight="1" x14ac:dyDescent="0.35"/>
    <row r="24" spans="2:4" ht="15.75" customHeight="1" x14ac:dyDescent="0.35"/>
    <row r="25" spans="2:4" ht="15.75" customHeight="1" x14ac:dyDescent="0.35"/>
    <row r="26" spans="2:4" ht="15.75" customHeight="1" x14ac:dyDescent="0.35"/>
    <row r="27" spans="2:4" ht="15.75" customHeight="1" x14ac:dyDescent="0.35"/>
    <row r="28" spans="2:4" ht="15.75" customHeight="1" x14ac:dyDescent="0.35"/>
    <row r="29" spans="2:4" ht="15.75" customHeight="1" x14ac:dyDescent="0.35"/>
    <row r="30" spans="2:4" ht="15.75" customHeight="1" x14ac:dyDescent="0.35"/>
    <row r="31" spans="2:4" ht="15.75" customHeight="1" x14ac:dyDescent="0.35"/>
    <row r="32" spans="2:4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sheetProtection algorithmName="SHA-512" hashValue="Vc0x2fFYZ8/xXzNcF5wHabuetiqobMHfESlGI7+TGyVCZZ2VUFeKWEDY9bAJXbWV6huNdOWcmSz3jsU2wdJIsQ==" saltValue="gyWrZK4GHe+BzX2gJK3aTQ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R153"/>
  <sheetViews>
    <sheetView topLeftCell="I1" zoomScale="90" zoomScaleNormal="90" workbookViewId="0">
      <selection activeCell="P15" sqref="P15"/>
    </sheetView>
  </sheetViews>
  <sheetFormatPr defaultColWidth="14.453125" defaultRowHeight="15" customHeight="1" x14ac:dyDescent="0.35"/>
  <cols>
    <col min="1" max="1" width="3.54296875" customWidth="1"/>
    <col min="2" max="2" width="5.1796875" customWidth="1"/>
    <col min="3" max="3" width="14.453125" customWidth="1"/>
    <col min="4" max="4" width="17.81640625" customWidth="1"/>
    <col min="5" max="5" width="14.54296875" customWidth="1"/>
    <col min="6" max="6" width="14.81640625" customWidth="1"/>
    <col min="7" max="7" width="7.7265625" customWidth="1"/>
    <col min="8" max="8" width="6.26953125" customWidth="1"/>
    <col min="9" max="9" width="7.7265625" customWidth="1"/>
    <col min="10" max="10" width="11.81640625" customWidth="1"/>
    <col min="11" max="11" width="35.81640625" customWidth="1"/>
    <col min="12" max="12" width="18.81640625" customWidth="1"/>
    <col min="13" max="13" width="13.7265625" customWidth="1"/>
    <col min="14" max="14" width="17.26953125" customWidth="1"/>
    <col min="15" max="15" width="11.7265625" customWidth="1"/>
    <col min="16" max="16" width="24.6328125" style="54" customWidth="1"/>
    <col min="17" max="18" width="21.7265625" customWidth="1"/>
  </cols>
  <sheetData>
    <row r="1" spans="1:18" ht="14.25" customHeight="1" x14ac:dyDescent="0.4">
      <c r="A1" s="35"/>
      <c r="B1" s="116" t="s">
        <v>0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35"/>
      <c r="R1" s="35"/>
    </row>
    <row r="2" spans="1:18" ht="14.25" customHeight="1" x14ac:dyDescent="0.35">
      <c r="A2" s="35"/>
      <c r="B2" s="117" t="s">
        <v>1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35"/>
      <c r="R2" s="35"/>
    </row>
    <row r="3" spans="1:18" ht="14.25" customHeight="1" x14ac:dyDescent="0.35">
      <c r="A3" s="35"/>
      <c r="B3" s="118" t="s">
        <v>2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35"/>
      <c r="R3" s="35"/>
    </row>
    <row r="4" spans="1:18" ht="14.25" customHeight="1" x14ac:dyDescent="0.35">
      <c r="A4" s="35"/>
      <c r="B4" s="118" t="s">
        <v>3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35"/>
      <c r="R4" s="35"/>
    </row>
    <row r="5" spans="1:18" ht="14.25" customHeight="1" x14ac:dyDescent="0.35">
      <c r="A5" s="35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36"/>
      <c r="Q5" s="35"/>
      <c r="R5" s="35"/>
    </row>
    <row r="6" spans="1:18" ht="14.25" customHeight="1" x14ac:dyDescent="0.35">
      <c r="A6" s="35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36"/>
      <c r="Q6" s="35"/>
      <c r="R6" s="35"/>
    </row>
    <row r="7" spans="1:18" ht="14.25" customHeight="1" x14ac:dyDescent="0.35">
      <c r="A7" s="35"/>
      <c r="B7" s="115" t="s">
        <v>158</v>
      </c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35"/>
      <c r="R7" s="35"/>
    </row>
    <row r="8" spans="1:18" ht="14.25" customHeight="1" x14ac:dyDescent="0.35">
      <c r="A8" s="35"/>
      <c r="B8" s="114" t="s">
        <v>4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35"/>
      <c r="R8" s="35"/>
    </row>
    <row r="9" spans="1:18" ht="14.25" customHeight="1" x14ac:dyDescent="0.35">
      <c r="A9" s="35"/>
      <c r="B9" s="111" t="s">
        <v>5</v>
      </c>
      <c r="C9" s="111"/>
      <c r="D9" s="107"/>
      <c r="E9" s="37">
        <v>90</v>
      </c>
      <c r="F9" s="36"/>
      <c r="G9" s="1"/>
      <c r="H9" s="1"/>
      <c r="I9" s="38"/>
      <c r="J9" s="1"/>
      <c r="K9" s="1"/>
      <c r="L9" s="1"/>
      <c r="M9" s="1"/>
      <c r="N9" s="1"/>
      <c r="O9" s="39"/>
      <c r="P9" s="36"/>
      <c r="Q9" s="35"/>
      <c r="R9" s="35"/>
    </row>
    <row r="10" spans="1:18" ht="14.25" customHeight="1" x14ac:dyDescent="0.35">
      <c r="A10" s="35"/>
      <c r="B10" s="1"/>
      <c r="C10" s="1"/>
      <c r="D10" s="35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36"/>
      <c r="Q10" s="35"/>
      <c r="R10" s="35"/>
    </row>
    <row r="11" spans="1:18" ht="15" customHeight="1" x14ac:dyDescent="0.35">
      <c r="A11" s="35"/>
      <c r="B11" s="100" t="s">
        <v>174</v>
      </c>
      <c r="C11" s="101"/>
      <c r="D11" s="101"/>
      <c r="E11" s="101"/>
      <c r="F11" s="101"/>
      <c r="G11" s="101"/>
      <c r="H11" s="101"/>
      <c r="I11" s="101"/>
      <c r="J11" s="101"/>
      <c r="K11" s="113" t="s">
        <v>175</v>
      </c>
      <c r="L11" s="113"/>
      <c r="M11" s="113"/>
      <c r="N11" s="100" t="s">
        <v>176</v>
      </c>
      <c r="O11" s="101"/>
      <c r="P11" s="102"/>
      <c r="Q11" s="35"/>
      <c r="R11" s="35"/>
    </row>
    <row r="12" spans="1:18" ht="15" customHeight="1" x14ac:dyDescent="0.35">
      <c r="A12" s="40"/>
      <c r="B12" s="112" t="s">
        <v>156</v>
      </c>
      <c r="C12" s="112" t="s">
        <v>157</v>
      </c>
      <c r="D12" s="103" t="s">
        <v>6</v>
      </c>
      <c r="E12" s="103" t="s">
        <v>7</v>
      </c>
      <c r="F12" s="103" t="s">
        <v>8</v>
      </c>
      <c r="G12" s="108" t="s">
        <v>9</v>
      </c>
      <c r="H12" s="109"/>
      <c r="I12" s="110"/>
      <c r="J12" s="103" t="s">
        <v>10</v>
      </c>
      <c r="K12" s="112" t="s">
        <v>11</v>
      </c>
      <c r="L12" s="103" t="s">
        <v>12</v>
      </c>
      <c r="M12" s="103" t="s">
        <v>13</v>
      </c>
      <c r="N12" s="103" t="s">
        <v>14</v>
      </c>
      <c r="O12" s="103" t="s">
        <v>15</v>
      </c>
      <c r="P12" s="103" t="s">
        <v>16</v>
      </c>
      <c r="Q12" s="40"/>
      <c r="R12" s="40"/>
    </row>
    <row r="13" spans="1:18" ht="29.15" customHeight="1" x14ac:dyDescent="0.35">
      <c r="A13" s="40"/>
      <c r="B13" s="105"/>
      <c r="C13" s="105"/>
      <c r="D13" s="105"/>
      <c r="E13" s="105"/>
      <c r="F13" s="105"/>
      <c r="G13" s="41" t="s">
        <v>17</v>
      </c>
      <c r="H13" s="41" t="s">
        <v>18</v>
      </c>
      <c r="I13" s="41" t="s">
        <v>19</v>
      </c>
      <c r="J13" s="105"/>
      <c r="K13" s="105"/>
      <c r="L13" s="105"/>
      <c r="M13" s="105"/>
      <c r="N13" s="105"/>
      <c r="O13" s="105"/>
      <c r="P13" s="104"/>
      <c r="Q13" s="40"/>
      <c r="R13" s="40"/>
    </row>
    <row r="14" spans="1:18" s="31" customFormat="1" ht="15" customHeight="1" x14ac:dyDescent="0.35">
      <c r="A14" s="42"/>
      <c r="B14" s="43">
        <v>1</v>
      </c>
      <c r="C14" s="43">
        <v>2</v>
      </c>
      <c r="D14" s="43">
        <v>3</v>
      </c>
      <c r="E14" s="43">
        <v>4</v>
      </c>
      <c r="F14" s="43">
        <v>5</v>
      </c>
      <c r="G14" s="43">
        <v>6</v>
      </c>
      <c r="H14" s="43">
        <v>7</v>
      </c>
      <c r="I14" s="43">
        <v>8</v>
      </c>
      <c r="J14" s="43">
        <v>9</v>
      </c>
      <c r="K14" s="43">
        <v>10</v>
      </c>
      <c r="L14" s="43">
        <v>11</v>
      </c>
      <c r="M14" s="43">
        <v>12</v>
      </c>
      <c r="N14" s="43">
        <v>13</v>
      </c>
      <c r="O14" s="43">
        <v>14</v>
      </c>
      <c r="P14" s="43">
        <v>15</v>
      </c>
      <c r="Q14" s="42"/>
      <c r="R14" s="42"/>
    </row>
    <row r="15" spans="1:18" ht="15" customHeight="1" x14ac:dyDescent="0.35">
      <c r="A15" s="44"/>
      <c r="B15" s="28">
        <v>1</v>
      </c>
      <c r="C15" s="28">
        <v>1</v>
      </c>
      <c r="D15" s="45" t="s">
        <v>20</v>
      </c>
      <c r="E15" s="46">
        <v>42990</v>
      </c>
      <c r="F15" s="47">
        <v>45839</v>
      </c>
      <c r="G15" s="29">
        <f t="shared" ref="G15:G144" si="0">DATEDIF(E15,F15,"y")</f>
        <v>7</v>
      </c>
      <c r="H15" s="29">
        <f t="shared" ref="H15:H144" si="1">DATEDIF(E15,F15,"ym")</f>
        <v>9</v>
      </c>
      <c r="I15" s="29">
        <f t="shared" ref="I15:I144" si="2">E15-DATE(YEAR(E15),MONTH(E15),1)</f>
        <v>11</v>
      </c>
      <c r="J15" s="30" t="str">
        <f>IF(AND(G15&gt;=7,H15&gt;=0),"100",IF(AND(G15=6,H15=11),"70",IF(AND(G15=6,H15=10),"60",IF(AND(G15=6,H15=9),"50",IF(AND(G15=6,H15=8),"40",IF(AND(G15=6,H15=7),"30",IF(AND(G15=6,H15=6),"20",IF(AND(G15=6,H15=5),"10",IF(AND(G15=6,H15=4),"9",IF(AND(G15=6,H15=3),"8",IF(AND(G15=6,H15=2),"7",IF(AND(G15=6,H15=1),"6",IF(AND(G15=6,H15=0),"5",IF(AND(G15&lt;6,H15&lt;=12),"3"))))))))))))))</f>
        <v>100</v>
      </c>
      <c r="K15" s="48" t="s">
        <v>21</v>
      </c>
      <c r="L15" s="49" t="s">
        <v>26</v>
      </c>
      <c r="M15" s="57" t="str">
        <f>IF(L15="Wilayah Domisili 1","50",IF(L15="Wilayah Domisili 2","30",IF(L15="Wilayah Domisili 3","10",IF(L15="Wilayah Domisili 4","5",))))</f>
        <v>5</v>
      </c>
      <c r="N15" s="32">
        <f t="shared" ref="N15:N46" si="3">J15+M15</f>
        <v>105</v>
      </c>
      <c r="O15" s="33">
        <f>RANK(N15,$N$15:$N$144,0)+COUNTIF($N$15:N15,N15)-1</f>
        <v>72</v>
      </c>
      <c r="P15" s="34" t="str">
        <f>IF(RANK(O15,$O$15:$O$144,1)&lt;=90,"Masuk 90 Besar","Tidak Masuk 90 Besar")</f>
        <v>Masuk 90 Besar</v>
      </c>
      <c r="Q15" s="50"/>
      <c r="R15" s="50"/>
    </row>
    <row r="16" spans="1:18" ht="15" customHeight="1" x14ac:dyDescent="0.35">
      <c r="A16" s="44"/>
      <c r="B16" s="28">
        <v>2</v>
      </c>
      <c r="C16" s="28">
        <v>2</v>
      </c>
      <c r="D16" s="45" t="s">
        <v>23</v>
      </c>
      <c r="E16" s="46">
        <v>43585</v>
      </c>
      <c r="F16" s="47">
        <v>45839</v>
      </c>
      <c r="G16" s="29">
        <f t="shared" si="0"/>
        <v>6</v>
      </c>
      <c r="H16" s="29">
        <f t="shared" si="1"/>
        <v>2</v>
      </c>
      <c r="I16" s="29">
        <f t="shared" si="2"/>
        <v>29</v>
      </c>
      <c r="J16" s="30" t="str">
        <f>IF(AND(G16&gt;=7,H16&gt;=0),"100",IF(AND(G16=6,H16=11),"70",IF(AND(G16=6,H16=10),"60",IF(AND(G16=6,H16=9),"50",IF(AND(G16=6,H16=8),"40",IF(AND(G16=6,H16=7),"30",IF(AND(G16=6,H16=6),"20",IF(AND(G16=6,H16=5),"10",IF(AND(G16=6,H16=4),"9",IF(AND(G16=6,H16=3),"8",IF(AND(G16=6,H16=2),"7",IF(AND(G16=6,H16=1),"6",IF(AND(G16=6,H16=0),"5",IF(AND(G16&lt;6,H16&lt;=12),"3"))))))))))))))</f>
        <v>7</v>
      </c>
      <c r="K16" s="48" t="s">
        <v>21</v>
      </c>
      <c r="L16" s="49" t="s">
        <v>24</v>
      </c>
      <c r="M16" s="57" t="str">
        <f>IF(L16="Wilayah Domisili 1","50",IF(L16="Wilayah Domisili 2","30",IF(L16="Wilayah Domisili 3","10",IF(L16="Wilayah Domisili 4","5",))))</f>
        <v>30</v>
      </c>
      <c r="N16" s="32">
        <f t="shared" si="3"/>
        <v>37</v>
      </c>
      <c r="O16" s="33">
        <f>RANK(N16,$N$15:$N$144,0)+COUNTIF($N$15:N16,N16)-1</f>
        <v>110</v>
      </c>
      <c r="P16" s="34" t="str">
        <f t="shared" ref="P16:P79" si="4">IF(RANK(O16,$O$15:$O$144,1)&lt;=90,"Masuk 90 Besar","Tidak Masuk 90 Besar")</f>
        <v>Tidak Masuk 90 Besar</v>
      </c>
      <c r="Q16" s="50"/>
      <c r="R16" s="50"/>
    </row>
    <row r="17" spans="1:18" ht="15" customHeight="1" x14ac:dyDescent="0.35">
      <c r="A17" s="44"/>
      <c r="B17" s="28">
        <v>3</v>
      </c>
      <c r="C17" s="28">
        <v>3</v>
      </c>
      <c r="D17" s="45" t="s">
        <v>25</v>
      </c>
      <c r="E17" s="46">
        <v>43563</v>
      </c>
      <c r="F17" s="47">
        <v>45839</v>
      </c>
      <c r="G17" s="29">
        <f t="shared" si="0"/>
        <v>6</v>
      </c>
      <c r="H17" s="29">
        <f t="shared" si="1"/>
        <v>2</v>
      </c>
      <c r="I17" s="29">
        <f t="shared" si="2"/>
        <v>7</v>
      </c>
      <c r="J17" s="30" t="str">
        <f>IF(AND(G17&gt;=7,H17&gt;=0),"100",IF(AND(G17=6,H17=11),"70",IF(AND(G17=6,H17=10),"60",IF(AND(G17=6,H17=9),"50",IF(AND(G17=6,H17=8),"40",IF(AND(G17=6,H17=7),"30",IF(AND(G17=6,H17=6),"20",IF(AND(G17=6,H17=5),"10",IF(AND(G17=6,H17=4),"9",IF(AND(G17=6,H17=3),"8",IF(AND(G17=6,H17=2),"7",IF(AND(G17=6,H17=1),"6",IF(AND(G17=6,H17=0),"5",IF(AND(G17&lt;6,H17&lt;=12),"3"))))))))))))))</f>
        <v>7</v>
      </c>
      <c r="K17" s="48" t="s">
        <v>21</v>
      </c>
      <c r="L17" s="49" t="s">
        <v>22</v>
      </c>
      <c r="M17" s="57" t="str">
        <f t="shared" ref="M17:M144" si="5">IF(L17="Wilayah Domisili 1","50",IF(L17="Wilayah Domisili 2","30",IF(L17="Wilayah Domisili 3","10",IF(L17="Wilayah Domisili 4","5",))))</f>
        <v>50</v>
      </c>
      <c r="N17" s="29">
        <f t="shared" si="3"/>
        <v>57</v>
      </c>
      <c r="O17" s="33">
        <f>RANK(N17,$N$15:$N$144,0)+COUNTIF($N$15:N17,N17)-1</f>
        <v>94</v>
      </c>
      <c r="P17" s="34" t="str">
        <f t="shared" si="4"/>
        <v>Tidak Masuk 90 Besar</v>
      </c>
      <c r="Q17" s="50"/>
      <c r="R17" s="50"/>
    </row>
    <row r="18" spans="1:18" ht="15" customHeight="1" x14ac:dyDescent="0.35">
      <c r="A18" s="44"/>
      <c r="B18" s="28">
        <v>4</v>
      </c>
      <c r="C18" s="28">
        <v>4</v>
      </c>
      <c r="D18" s="45" t="s">
        <v>27</v>
      </c>
      <c r="E18" s="46">
        <v>43545</v>
      </c>
      <c r="F18" s="47">
        <v>45839</v>
      </c>
      <c r="G18" s="29">
        <f t="shared" si="0"/>
        <v>6</v>
      </c>
      <c r="H18" s="29">
        <f t="shared" si="1"/>
        <v>3</v>
      </c>
      <c r="I18" s="29">
        <f t="shared" si="2"/>
        <v>20</v>
      </c>
      <c r="J18" s="30" t="str">
        <f>IF(AND(G18&gt;=7,H18&gt;=0),"100",IF(AND(G18=6,H18=11),"70",IF(AND(G18=6,H18=10),"60",IF(AND(G18=6,H18=9),"50",IF(AND(G18=6,H18=8),"40",IF(AND(G18=6,H18=7),"30",IF(AND(G18=6,H18=6),"20",IF(AND(G18=6,H18=5),"10",IF(AND(G18=6,H18=4),"9",IF(AND(G18=6,H18=3),"8",IF(AND(G18=6,H18=2),"7",IF(AND(G18=6,H18=1),"6",IF(AND(G18=6,H18=0),"5",IF(AND(G18&lt;6,H18&lt;=12),"3"))))))))))))))</f>
        <v>8</v>
      </c>
      <c r="K18" s="48" t="s">
        <v>21</v>
      </c>
      <c r="L18" s="49" t="s">
        <v>22</v>
      </c>
      <c r="M18" s="57" t="str">
        <f t="shared" si="5"/>
        <v>50</v>
      </c>
      <c r="N18" s="29">
        <f t="shared" si="3"/>
        <v>58</v>
      </c>
      <c r="O18" s="33">
        <f>RANK(N18,$N$15:$N$144,0)+COUNTIF($N$15:N18,N18)-1</f>
        <v>88</v>
      </c>
      <c r="P18" s="34" t="str">
        <f t="shared" si="4"/>
        <v>Masuk 90 Besar</v>
      </c>
      <c r="Q18" s="50"/>
      <c r="R18" s="50"/>
    </row>
    <row r="19" spans="1:18" ht="15" customHeight="1" x14ac:dyDescent="0.35">
      <c r="A19" s="44"/>
      <c r="B19" s="28">
        <v>5</v>
      </c>
      <c r="C19" s="28">
        <v>5</v>
      </c>
      <c r="D19" s="45" t="s">
        <v>28</v>
      </c>
      <c r="E19" s="46">
        <v>43560</v>
      </c>
      <c r="F19" s="47">
        <v>45839</v>
      </c>
      <c r="G19" s="29">
        <f t="shared" si="0"/>
        <v>6</v>
      </c>
      <c r="H19" s="29">
        <f t="shared" si="1"/>
        <v>2</v>
      </c>
      <c r="I19" s="29">
        <f t="shared" si="2"/>
        <v>4</v>
      </c>
      <c r="J19" s="30" t="str">
        <f>IF(AND(G19&gt;=7,H19&gt;=0),"100",IF(AND(G19=6,H19=11),"70",IF(AND(G19=6,H19=10),"60",IF(AND(G19=6,H19=9),"50",IF(AND(G19=6,H19=8),"40",IF(AND(G19=6,H19=7),"30",IF(AND(G19=6,H19=6),"20",IF(AND(G19=6,H19=5),"10",IF(AND(G19=6,H19=4),"9",IF(AND(G19=6,H19=3),"8",IF(AND(G19=6,H19=2),"7",IF(AND(G19=6,H19=1),"6",IF(AND(G19=6,H19=0),"5",IF(AND(G19&lt;6,H19&lt;=12),"3"))))))))))))))</f>
        <v>7</v>
      </c>
      <c r="K19" s="48" t="s">
        <v>21</v>
      </c>
      <c r="L19" s="49" t="s">
        <v>24</v>
      </c>
      <c r="M19" s="57" t="str">
        <f>IF(L19="Wilayah Domisili 1","50",IF(L19="Wilayah Domisili 2","30",IF(L19="Wilayah Domisili 3","10",IF(L19="Wilayah Domisili 4","5",))))</f>
        <v>30</v>
      </c>
      <c r="N19" s="29">
        <f t="shared" si="3"/>
        <v>37</v>
      </c>
      <c r="O19" s="33">
        <f>RANK(N19,$N$15:$N$144,0)+COUNTIF($N$15:N19,N19)-1</f>
        <v>111</v>
      </c>
      <c r="P19" s="34" t="str">
        <f t="shared" si="4"/>
        <v>Tidak Masuk 90 Besar</v>
      </c>
      <c r="Q19" s="50"/>
      <c r="R19" s="50"/>
    </row>
    <row r="20" spans="1:18" ht="15" customHeight="1" x14ac:dyDescent="0.35">
      <c r="A20" s="44"/>
      <c r="B20" s="28">
        <v>6</v>
      </c>
      <c r="C20" s="28">
        <v>6</v>
      </c>
      <c r="D20" s="45" t="s">
        <v>29</v>
      </c>
      <c r="E20" s="46">
        <v>43522</v>
      </c>
      <c r="F20" s="47">
        <v>45839</v>
      </c>
      <c r="G20" s="29">
        <f t="shared" si="0"/>
        <v>6</v>
      </c>
      <c r="H20" s="29">
        <f t="shared" si="1"/>
        <v>4</v>
      </c>
      <c r="I20" s="29">
        <f t="shared" si="2"/>
        <v>25</v>
      </c>
      <c r="J20" s="30" t="str">
        <f t="shared" ref="J20:J144" si="6">IF(AND(G20&gt;=7,H20&gt;=0),"100",IF(AND(G20=6,H20=11),"70",IF(AND(G20=6,H20=10),"60",IF(AND(G20=6,H20=9),"50",IF(AND(G20=6,H20=8),"40",IF(AND(G20=6,H20=7),"30",IF(AND(G20=6,H20=6),"20",IF(AND(G20=6,H20=5),"10",IF(AND(G20=6,H20=4),"9",IF(AND(G20=6,H20=3),"8",IF(AND(G20=6,H20=2),"7",IF(AND(G20=6,H20=1),"6",IF(AND(G20=6,H20=0),"5",IF(AND(G20&lt;6,H20&lt;=12),"3"))))))))))))))</f>
        <v>9</v>
      </c>
      <c r="K20" s="48" t="s">
        <v>21</v>
      </c>
      <c r="L20" s="49" t="s">
        <v>22</v>
      </c>
      <c r="M20" s="57" t="str">
        <f t="shared" si="5"/>
        <v>50</v>
      </c>
      <c r="N20" s="29">
        <f t="shared" si="3"/>
        <v>59</v>
      </c>
      <c r="O20" s="33">
        <f>RANK(N20,$N$15:$N$144,0)+COUNTIF($N$15:N20,N20)-1</f>
        <v>86</v>
      </c>
      <c r="P20" s="34" t="str">
        <f t="shared" si="4"/>
        <v>Masuk 90 Besar</v>
      </c>
      <c r="Q20" s="50"/>
      <c r="R20" s="50"/>
    </row>
    <row r="21" spans="1:18" ht="15" customHeight="1" x14ac:dyDescent="0.35">
      <c r="A21" s="44"/>
      <c r="B21" s="28">
        <v>7</v>
      </c>
      <c r="C21" s="28">
        <v>7</v>
      </c>
      <c r="D21" s="45" t="s">
        <v>31</v>
      </c>
      <c r="E21" s="46">
        <v>43180</v>
      </c>
      <c r="F21" s="47">
        <v>45839</v>
      </c>
      <c r="G21" s="29">
        <f t="shared" si="0"/>
        <v>7</v>
      </c>
      <c r="H21" s="29">
        <f t="shared" si="1"/>
        <v>3</v>
      </c>
      <c r="I21" s="29">
        <f t="shared" si="2"/>
        <v>20</v>
      </c>
      <c r="J21" s="30" t="str">
        <f t="shared" si="6"/>
        <v>100</v>
      </c>
      <c r="K21" s="48" t="s">
        <v>21</v>
      </c>
      <c r="L21" s="49" t="s">
        <v>30</v>
      </c>
      <c r="M21" s="57" t="str">
        <f t="shared" si="5"/>
        <v>10</v>
      </c>
      <c r="N21" s="29">
        <f t="shared" si="3"/>
        <v>110</v>
      </c>
      <c r="O21" s="33">
        <f>RANK(N21,$N$15:$N$144,0)+COUNTIF($N$15:N21,N21)-1</f>
        <v>61</v>
      </c>
      <c r="P21" s="34" t="str">
        <f t="shared" si="4"/>
        <v>Masuk 90 Besar</v>
      </c>
      <c r="Q21" s="50"/>
      <c r="R21" s="50"/>
    </row>
    <row r="22" spans="1:18" ht="15" customHeight="1" x14ac:dyDescent="0.35">
      <c r="A22" s="44"/>
      <c r="B22" s="28">
        <v>8</v>
      </c>
      <c r="C22" s="28">
        <v>8</v>
      </c>
      <c r="D22" s="45" t="s">
        <v>32</v>
      </c>
      <c r="E22" s="46">
        <v>43798</v>
      </c>
      <c r="F22" s="47">
        <v>45839</v>
      </c>
      <c r="G22" s="29">
        <f t="shared" si="0"/>
        <v>5</v>
      </c>
      <c r="H22" s="29">
        <f t="shared" si="1"/>
        <v>7</v>
      </c>
      <c r="I22" s="29">
        <f t="shared" si="2"/>
        <v>28</v>
      </c>
      <c r="J22" s="30" t="str">
        <f t="shared" si="6"/>
        <v>3</v>
      </c>
      <c r="K22" s="48" t="s">
        <v>21</v>
      </c>
      <c r="L22" s="49" t="s">
        <v>22</v>
      </c>
      <c r="M22" s="57" t="str">
        <f t="shared" si="5"/>
        <v>50</v>
      </c>
      <c r="N22" s="29">
        <f t="shared" si="3"/>
        <v>53</v>
      </c>
      <c r="O22" s="33">
        <f>RANK(N22,$N$15:$N$144,0)+COUNTIF($N$15:N22,N22)-1</f>
        <v>100</v>
      </c>
      <c r="P22" s="34" t="str">
        <f t="shared" si="4"/>
        <v>Tidak Masuk 90 Besar</v>
      </c>
      <c r="Q22" s="50"/>
      <c r="R22" s="50"/>
    </row>
    <row r="23" spans="1:18" ht="15" customHeight="1" x14ac:dyDescent="0.35">
      <c r="A23" s="44"/>
      <c r="B23" s="28">
        <v>9</v>
      </c>
      <c r="C23" s="28">
        <v>9</v>
      </c>
      <c r="D23" s="45" t="s">
        <v>33</v>
      </c>
      <c r="E23" s="46">
        <v>43570</v>
      </c>
      <c r="F23" s="47">
        <v>45839</v>
      </c>
      <c r="G23" s="29">
        <f t="shared" si="0"/>
        <v>6</v>
      </c>
      <c r="H23" s="29">
        <f t="shared" si="1"/>
        <v>2</v>
      </c>
      <c r="I23" s="29">
        <f t="shared" si="2"/>
        <v>14</v>
      </c>
      <c r="J23" s="30" t="str">
        <f t="shared" si="6"/>
        <v>7</v>
      </c>
      <c r="K23" s="48" t="s">
        <v>21</v>
      </c>
      <c r="L23" s="49" t="s">
        <v>22</v>
      </c>
      <c r="M23" s="57" t="str">
        <f t="shared" si="5"/>
        <v>50</v>
      </c>
      <c r="N23" s="29">
        <f t="shared" si="3"/>
        <v>57</v>
      </c>
      <c r="O23" s="33">
        <f>RANK(N23,$N$15:$N$144,0)+COUNTIF($N$15:N23,N23)-1</f>
        <v>95</v>
      </c>
      <c r="P23" s="34" t="str">
        <f t="shared" si="4"/>
        <v>Tidak Masuk 90 Besar</v>
      </c>
      <c r="Q23" s="50"/>
      <c r="R23" s="50"/>
    </row>
    <row r="24" spans="1:18" ht="15" customHeight="1" x14ac:dyDescent="0.35">
      <c r="A24" s="44"/>
      <c r="B24" s="28">
        <v>10</v>
      </c>
      <c r="C24" s="28">
        <v>10</v>
      </c>
      <c r="D24" s="45" t="s">
        <v>34</v>
      </c>
      <c r="E24" s="46">
        <v>43214</v>
      </c>
      <c r="F24" s="47">
        <v>45839</v>
      </c>
      <c r="G24" s="29">
        <f t="shared" si="0"/>
        <v>7</v>
      </c>
      <c r="H24" s="29">
        <f t="shared" si="1"/>
        <v>2</v>
      </c>
      <c r="I24" s="29">
        <f t="shared" si="2"/>
        <v>23</v>
      </c>
      <c r="J24" s="30" t="str">
        <f t="shared" si="6"/>
        <v>100</v>
      </c>
      <c r="K24" s="48" t="s">
        <v>21</v>
      </c>
      <c r="L24" s="49" t="s">
        <v>24</v>
      </c>
      <c r="M24" s="57" t="str">
        <f t="shared" si="5"/>
        <v>30</v>
      </c>
      <c r="N24" s="29">
        <f t="shared" si="3"/>
        <v>130</v>
      </c>
      <c r="O24" s="33">
        <f>RANK(N24,$N$15:$N$144,0)+COUNTIF($N$15:N24,N24)-1</f>
        <v>30</v>
      </c>
      <c r="P24" s="34" t="str">
        <f t="shared" si="4"/>
        <v>Masuk 90 Besar</v>
      </c>
      <c r="Q24" s="50"/>
      <c r="R24" s="50"/>
    </row>
    <row r="25" spans="1:18" ht="15" customHeight="1" x14ac:dyDescent="0.35">
      <c r="A25" s="44"/>
      <c r="B25" s="28">
        <v>11</v>
      </c>
      <c r="C25" s="28">
        <v>11</v>
      </c>
      <c r="D25" s="45" t="s">
        <v>35</v>
      </c>
      <c r="E25" s="46">
        <v>43047</v>
      </c>
      <c r="F25" s="47">
        <v>45839</v>
      </c>
      <c r="G25" s="29">
        <f t="shared" si="0"/>
        <v>7</v>
      </c>
      <c r="H25" s="29">
        <f t="shared" si="1"/>
        <v>7</v>
      </c>
      <c r="I25" s="29">
        <f t="shared" si="2"/>
        <v>7</v>
      </c>
      <c r="J25" s="30" t="str">
        <f t="shared" si="6"/>
        <v>100</v>
      </c>
      <c r="K25" s="48" t="s">
        <v>21</v>
      </c>
      <c r="L25" s="49" t="s">
        <v>22</v>
      </c>
      <c r="M25" s="57" t="str">
        <f t="shared" si="5"/>
        <v>50</v>
      </c>
      <c r="N25" s="29">
        <f t="shared" si="3"/>
        <v>150</v>
      </c>
      <c r="O25" s="33">
        <f>RANK(N25,$N$15:$N$144,0)+COUNTIF($N$15:N25,N25)-1</f>
        <v>1</v>
      </c>
      <c r="P25" s="34" t="str">
        <f t="shared" si="4"/>
        <v>Masuk 90 Besar</v>
      </c>
      <c r="Q25" s="50"/>
      <c r="R25" s="50"/>
    </row>
    <row r="26" spans="1:18" ht="15" customHeight="1" x14ac:dyDescent="0.35">
      <c r="A26" s="44"/>
      <c r="B26" s="28">
        <v>12</v>
      </c>
      <c r="C26" s="28">
        <v>12</v>
      </c>
      <c r="D26" s="45" t="s">
        <v>36</v>
      </c>
      <c r="E26" s="46">
        <v>43727</v>
      </c>
      <c r="F26" s="47">
        <v>45839</v>
      </c>
      <c r="G26" s="29">
        <f t="shared" si="0"/>
        <v>5</v>
      </c>
      <c r="H26" s="29">
        <f t="shared" si="1"/>
        <v>9</v>
      </c>
      <c r="I26" s="29">
        <f t="shared" si="2"/>
        <v>18</v>
      </c>
      <c r="J26" s="30" t="str">
        <f t="shared" si="6"/>
        <v>3</v>
      </c>
      <c r="K26" s="48" t="s">
        <v>21</v>
      </c>
      <c r="L26" s="49" t="s">
        <v>22</v>
      </c>
      <c r="M26" s="57" t="str">
        <f t="shared" si="5"/>
        <v>50</v>
      </c>
      <c r="N26" s="29">
        <f t="shared" si="3"/>
        <v>53</v>
      </c>
      <c r="O26" s="33">
        <f>RANK(N26,$N$15:$N$144,0)+COUNTIF($N$15:N26,N26)-1</f>
        <v>101</v>
      </c>
      <c r="P26" s="34" t="str">
        <f t="shared" si="4"/>
        <v>Tidak Masuk 90 Besar</v>
      </c>
      <c r="Q26" s="50"/>
      <c r="R26" s="50"/>
    </row>
    <row r="27" spans="1:18" ht="15" customHeight="1" x14ac:dyDescent="0.35">
      <c r="A27" s="44"/>
      <c r="B27" s="28">
        <v>13</v>
      </c>
      <c r="C27" s="28">
        <v>13</v>
      </c>
      <c r="D27" s="45" t="s">
        <v>37</v>
      </c>
      <c r="E27" s="46">
        <v>42857</v>
      </c>
      <c r="F27" s="47">
        <v>45839</v>
      </c>
      <c r="G27" s="29">
        <f t="shared" si="0"/>
        <v>8</v>
      </c>
      <c r="H27" s="29">
        <f t="shared" si="1"/>
        <v>1</v>
      </c>
      <c r="I27" s="29">
        <f t="shared" si="2"/>
        <v>1</v>
      </c>
      <c r="J27" s="30" t="str">
        <f t="shared" si="6"/>
        <v>100</v>
      </c>
      <c r="K27" s="48" t="s">
        <v>21</v>
      </c>
      <c r="L27" s="49" t="s">
        <v>22</v>
      </c>
      <c r="M27" s="57" t="str">
        <f t="shared" si="5"/>
        <v>50</v>
      </c>
      <c r="N27" s="29">
        <f t="shared" si="3"/>
        <v>150</v>
      </c>
      <c r="O27" s="33">
        <f>RANK(N27,$N$15:$N$144,0)+COUNTIF($N$15:N27,N27)-1</f>
        <v>2</v>
      </c>
      <c r="P27" s="34" t="str">
        <f t="shared" si="4"/>
        <v>Masuk 90 Besar</v>
      </c>
      <c r="Q27" s="50"/>
      <c r="R27" s="50"/>
    </row>
    <row r="28" spans="1:18" ht="15" customHeight="1" x14ac:dyDescent="0.35">
      <c r="A28" s="44"/>
      <c r="B28" s="28">
        <v>14</v>
      </c>
      <c r="C28" s="28">
        <v>14</v>
      </c>
      <c r="D28" s="45" t="s">
        <v>38</v>
      </c>
      <c r="E28" s="46">
        <v>43127</v>
      </c>
      <c r="F28" s="47">
        <v>45839</v>
      </c>
      <c r="G28" s="29">
        <f t="shared" si="0"/>
        <v>7</v>
      </c>
      <c r="H28" s="29">
        <f t="shared" si="1"/>
        <v>5</v>
      </c>
      <c r="I28" s="29">
        <f t="shared" si="2"/>
        <v>26</v>
      </c>
      <c r="J28" s="30" t="str">
        <f t="shared" si="6"/>
        <v>100</v>
      </c>
      <c r="K28" s="48" t="s">
        <v>21</v>
      </c>
      <c r="L28" s="49" t="s">
        <v>24</v>
      </c>
      <c r="M28" s="57" t="str">
        <f t="shared" si="5"/>
        <v>30</v>
      </c>
      <c r="N28" s="29">
        <f t="shared" si="3"/>
        <v>130</v>
      </c>
      <c r="O28" s="33">
        <f>RANK(N28,$N$15:$N$144,0)+COUNTIF($N$15:N28,N28)-1</f>
        <v>31</v>
      </c>
      <c r="P28" s="34" t="str">
        <f t="shared" si="4"/>
        <v>Masuk 90 Besar</v>
      </c>
      <c r="Q28" s="50"/>
      <c r="R28" s="50"/>
    </row>
    <row r="29" spans="1:18" ht="15" customHeight="1" x14ac:dyDescent="0.35">
      <c r="A29" s="44"/>
      <c r="B29" s="28">
        <v>15</v>
      </c>
      <c r="C29" s="28">
        <v>15</v>
      </c>
      <c r="D29" s="45" t="s">
        <v>39</v>
      </c>
      <c r="E29" s="46">
        <v>43444</v>
      </c>
      <c r="F29" s="47">
        <v>45839</v>
      </c>
      <c r="G29" s="29">
        <f t="shared" si="0"/>
        <v>6</v>
      </c>
      <c r="H29" s="29">
        <f t="shared" si="1"/>
        <v>6</v>
      </c>
      <c r="I29" s="29">
        <f t="shared" si="2"/>
        <v>9</v>
      </c>
      <c r="J29" s="30" t="str">
        <f t="shared" si="6"/>
        <v>20</v>
      </c>
      <c r="K29" s="48" t="s">
        <v>21</v>
      </c>
      <c r="L29" s="49" t="s">
        <v>22</v>
      </c>
      <c r="M29" s="57" t="str">
        <f t="shared" si="5"/>
        <v>50</v>
      </c>
      <c r="N29" s="29">
        <f t="shared" si="3"/>
        <v>70</v>
      </c>
      <c r="O29" s="33">
        <f>RANK(N29,$N$15:$N$144,0)+COUNTIF($N$15:N29,N29)-1</f>
        <v>78</v>
      </c>
      <c r="P29" s="34" t="str">
        <f t="shared" si="4"/>
        <v>Masuk 90 Besar</v>
      </c>
      <c r="Q29" s="50"/>
      <c r="R29" s="50"/>
    </row>
    <row r="30" spans="1:18" ht="15" customHeight="1" x14ac:dyDescent="0.35">
      <c r="A30" s="44"/>
      <c r="B30" s="28">
        <v>16</v>
      </c>
      <c r="C30" s="28">
        <v>16</v>
      </c>
      <c r="D30" s="45" t="s">
        <v>40</v>
      </c>
      <c r="E30" s="46">
        <v>43338</v>
      </c>
      <c r="F30" s="47">
        <v>45839</v>
      </c>
      <c r="G30" s="29">
        <f t="shared" si="0"/>
        <v>6</v>
      </c>
      <c r="H30" s="29">
        <f t="shared" si="1"/>
        <v>10</v>
      </c>
      <c r="I30" s="29">
        <f t="shared" si="2"/>
        <v>25</v>
      </c>
      <c r="J30" s="30" t="str">
        <f t="shared" si="6"/>
        <v>60</v>
      </c>
      <c r="K30" s="48" t="s">
        <v>21</v>
      </c>
      <c r="L30" s="49" t="s">
        <v>30</v>
      </c>
      <c r="M30" s="57" t="str">
        <f t="shared" si="5"/>
        <v>10</v>
      </c>
      <c r="N30" s="29">
        <f t="shared" si="3"/>
        <v>70</v>
      </c>
      <c r="O30" s="33">
        <f>RANK(N30,$N$15:$N$144,0)+COUNTIF($N$15:N30,N30)-1</f>
        <v>79</v>
      </c>
      <c r="P30" s="34" t="str">
        <f t="shared" si="4"/>
        <v>Masuk 90 Besar</v>
      </c>
      <c r="Q30" s="50"/>
      <c r="R30" s="50"/>
    </row>
    <row r="31" spans="1:18" ht="15" customHeight="1" x14ac:dyDescent="0.35">
      <c r="A31" s="44"/>
      <c r="B31" s="28">
        <v>17</v>
      </c>
      <c r="C31" s="28">
        <v>17</v>
      </c>
      <c r="D31" s="45" t="s">
        <v>41</v>
      </c>
      <c r="E31" s="46">
        <v>42932</v>
      </c>
      <c r="F31" s="47">
        <v>45839</v>
      </c>
      <c r="G31" s="29">
        <f t="shared" si="0"/>
        <v>7</v>
      </c>
      <c r="H31" s="29">
        <f t="shared" si="1"/>
        <v>11</v>
      </c>
      <c r="I31" s="29">
        <f t="shared" si="2"/>
        <v>15</v>
      </c>
      <c r="J31" s="30" t="str">
        <f t="shared" si="6"/>
        <v>100</v>
      </c>
      <c r="K31" s="48" t="s">
        <v>21</v>
      </c>
      <c r="L31" s="49" t="s">
        <v>24</v>
      </c>
      <c r="M31" s="57" t="str">
        <f t="shared" si="5"/>
        <v>30</v>
      </c>
      <c r="N31" s="29">
        <f t="shared" si="3"/>
        <v>130</v>
      </c>
      <c r="O31" s="33">
        <f>RANK(N31,$N$15:$N$144,0)+COUNTIF($N$15:N31,N31)-1</f>
        <v>32</v>
      </c>
      <c r="P31" s="34" t="str">
        <f t="shared" si="4"/>
        <v>Masuk 90 Besar</v>
      </c>
      <c r="Q31" s="50"/>
      <c r="R31" s="50"/>
    </row>
    <row r="32" spans="1:18" ht="15" customHeight="1" x14ac:dyDescent="0.35">
      <c r="A32" s="44"/>
      <c r="B32" s="28">
        <v>18</v>
      </c>
      <c r="C32" s="28">
        <v>18</v>
      </c>
      <c r="D32" s="45" t="s">
        <v>42</v>
      </c>
      <c r="E32" s="46">
        <v>42965</v>
      </c>
      <c r="F32" s="47">
        <v>45839</v>
      </c>
      <c r="G32" s="29">
        <f t="shared" si="0"/>
        <v>7</v>
      </c>
      <c r="H32" s="29">
        <f t="shared" si="1"/>
        <v>10</v>
      </c>
      <c r="I32" s="29">
        <f t="shared" si="2"/>
        <v>17</v>
      </c>
      <c r="J32" s="30" t="str">
        <f t="shared" si="6"/>
        <v>100</v>
      </c>
      <c r="K32" s="48" t="s">
        <v>21</v>
      </c>
      <c r="L32" s="49" t="s">
        <v>22</v>
      </c>
      <c r="M32" s="57" t="str">
        <f t="shared" si="5"/>
        <v>50</v>
      </c>
      <c r="N32" s="29">
        <f t="shared" si="3"/>
        <v>150</v>
      </c>
      <c r="O32" s="33">
        <f>RANK(N32,$N$15:$N$144,0)+COUNTIF($N$15:N32,N32)-1</f>
        <v>3</v>
      </c>
      <c r="P32" s="34" t="str">
        <f t="shared" si="4"/>
        <v>Masuk 90 Besar</v>
      </c>
      <c r="Q32" s="50"/>
      <c r="R32" s="50"/>
    </row>
    <row r="33" spans="1:18" ht="15" customHeight="1" x14ac:dyDescent="0.35">
      <c r="A33" s="44"/>
      <c r="B33" s="28">
        <v>19</v>
      </c>
      <c r="C33" s="28">
        <v>19</v>
      </c>
      <c r="D33" s="46" t="s">
        <v>43</v>
      </c>
      <c r="E33" s="46">
        <v>43539</v>
      </c>
      <c r="F33" s="47">
        <v>45839</v>
      </c>
      <c r="G33" s="29">
        <f t="shared" si="0"/>
        <v>6</v>
      </c>
      <c r="H33" s="29">
        <f t="shared" si="1"/>
        <v>3</v>
      </c>
      <c r="I33" s="29">
        <f t="shared" si="2"/>
        <v>14</v>
      </c>
      <c r="J33" s="30" t="str">
        <f t="shared" si="6"/>
        <v>8</v>
      </c>
      <c r="K33" s="48" t="s">
        <v>21</v>
      </c>
      <c r="L33" s="49" t="s">
        <v>22</v>
      </c>
      <c r="M33" s="57" t="str">
        <f t="shared" si="5"/>
        <v>50</v>
      </c>
      <c r="N33" s="29">
        <f t="shared" si="3"/>
        <v>58</v>
      </c>
      <c r="O33" s="33">
        <f>RANK(N33,$N$15:$N$144,0)+COUNTIF($N$15:N33,N33)-1</f>
        <v>89</v>
      </c>
      <c r="P33" s="34" t="str">
        <f t="shared" si="4"/>
        <v>Masuk 90 Besar</v>
      </c>
      <c r="Q33" s="50"/>
      <c r="R33" s="50"/>
    </row>
    <row r="34" spans="1:18" ht="15" customHeight="1" x14ac:dyDescent="0.35">
      <c r="A34" s="35"/>
      <c r="B34" s="28">
        <v>20</v>
      </c>
      <c r="C34" s="28">
        <v>20</v>
      </c>
      <c r="D34" s="46" t="s">
        <v>44</v>
      </c>
      <c r="E34" s="46">
        <v>43659</v>
      </c>
      <c r="F34" s="47">
        <v>45839</v>
      </c>
      <c r="G34" s="29">
        <f t="shared" si="0"/>
        <v>5</v>
      </c>
      <c r="H34" s="29">
        <f t="shared" si="1"/>
        <v>11</v>
      </c>
      <c r="I34" s="29">
        <f t="shared" si="2"/>
        <v>12</v>
      </c>
      <c r="J34" s="30" t="str">
        <f t="shared" si="6"/>
        <v>3</v>
      </c>
      <c r="K34" s="48" t="s">
        <v>21</v>
      </c>
      <c r="L34" s="49" t="s">
        <v>24</v>
      </c>
      <c r="M34" s="57" t="str">
        <f t="shared" si="5"/>
        <v>30</v>
      </c>
      <c r="N34" s="29">
        <f t="shared" si="3"/>
        <v>33</v>
      </c>
      <c r="O34" s="33">
        <f>RANK(N34,$N$15:$N$144,0)+COUNTIF($N$15:N34,N34)-1</f>
        <v>120</v>
      </c>
      <c r="P34" s="34" t="str">
        <f t="shared" si="4"/>
        <v>Tidak Masuk 90 Besar</v>
      </c>
      <c r="Q34" s="50"/>
      <c r="R34" s="50"/>
    </row>
    <row r="35" spans="1:18" ht="15" customHeight="1" x14ac:dyDescent="0.35">
      <c r="A35" s="35"/>
      <c r="B35" s="28">
        <v>21</v>
      </c>
      <c r="C35" s="28">
        <v>21</v>
      </c>
      <c r="D35" s="46" t="s">
        <v>45</v>
      </c>
      <c r="E35" s="46">
        <v>43743</v>
      </c>
      <c r="F35" s="47">
        <v>45839</v>
      </c>
      <c r="G35" s="29">
        <f t="shared" si="0"/>
        <v>5</v>
      </c>
      <c r="H35" s="29">
        <f t="shared" si="1"/>
        <v>8</v>
      </c>
      <c r="I35" s="29">
        <f t="shared" si="2"/>
        <v>4</v>
      </c>
      <c r="J35" s="30" t="str">
        <f t="shared" si="6"/>
        <v>3</v>
      </c>
      <c r="K35" s="48" t="s">
        <v>21</v>
      </c>
      <c r="L35" s="49" t="s">
        <v>30</v>
      </c>
      <c r="M35" s="57" t="str">
        <f t="shared" si="5"/>
        <v>10</v>
      </c>
      <c r="N35" s="29">
        <f t="shared" si="3"/>
        <v>13</v>
      </c>
      <c r="O35" s="33">
        <f>RANK(N35,$N$15:$N$144,0)+COUNTIF($N$15:N35,N35)-1</f>
        <v>129</v>
      </c>
      <c r="P35" s="34" t="str">
        <f t="shared" si="4"/>
        <v>Tidak Masuk 90 Besar</v>
      </c>
      <c r="Q35" s="50"/>
      <c r="R35" s="50"/>
    </row>
    <row r="36" spans="1:18" ht="15" customHeight="1" x14ac:dyDescent="0.35">
      <c r="A36" s="35"/>
      <c r="B36" s="28">
        <v>22</v>
      </c>
      <c r="C36" s="28">
        <v>22</v>
      </c>
      <c r="D36" s="46" t="s">
        <v>46</v>
      </c>
      <c r="E36" s="46">
        <v>43775</v>
      </c>
      <c r="F36" s="47">
        <v>45839</v>
      </c>
      <c r="G36" s="29">
        <f t="shared" si="0"/>
        <v>5</v>
      </c>
      <c r="H36" s="29">
        <f t="shared" si="1"/>
        <v>7</v>
      </c>
      <c r="I36" s="29">
        <f t="shared" si="2"/>
        <v>5</v>
      </c>
      <c r="J36" s="30" t="str">
        <f t="shared" si="6"/>
        <v>3</v>
      </c>
      <c r="K36" s="48" t="s">
        <v>21</v>
      </c>
      <c r="L36" s="49" t="s">
        <v>24</v>
      </c>
      <c r="M36" s="57" t="str">
        <f t="shared" si="5"/>
        <v>30</v>
      </c>
      <c r="N36" s="29">
        <f t="shared" si="3"/>
        <v>33</v>
      </c>
      <c r="O36" s="33">
        <f>RANK(N36,$N$15:$N$144,0)+COUNTIF($N$15:N36,N36)-1</f>
        <v>121</v>
      </c>
      <c r="P36" s="34" t="str">
        <f t="shared" si="4"/>
        <v>Tidak Masuk 90 Besar</v>
      </c>
      <c r="Q36" s="50"/>
      <c r="R36" s="50"/>
    </row>
    <row r="37" spans="1:18" ht="15" customHeight="1" x14ac:dyDescent="0.35">
      <c r="A37" s="35"/>
      <c r="B37" s="28">
        <v>23</v>
      </c>
      <c r="C37" s="28">
        <v>23</v>
      </c>
      <c r="D37" s="46" t="s">
        <v>47</v>
      </c>
      <c r="E37" s="46">
        <v>42819</v>
      </c>
      <c r="F37" s="47">
        <v>45839</v>
      </c>
      <c r="G37" s="29">
        <f t="shared" si="0"/>
        <v>8</v>
      </c>
      <c r="H37" s="29">
        <f t="shared" si="1"/>
        <v>3</v>
      </c>
      <c r="I37" s="29">
        <f t="shared" si="2"/>
        <v>24</v>
      </c>
      <c r="J37" s="30" t="str">
        <f t="shared" si="6"/>
        <v>100</v>
      </c>
      <c r="K37" s="48" t="s">
        <v>21</v>
      </c>
      <c r="L37" s="49" t="s">
        <v>30</v>
      </c>
      <c r="M37" s="57" t="str">
        <f t="shared" si="5"/>
        <v>10</v>
      </c>
      <c r="N37" s="29">
        <f t="shared" si="3"/>
        <v>110</v>
      </c>
      <c r="O37" s="33">
        <f>RANK(N37,$N$15:$N$144,0)+COUNTIF($N$15:N37,N37)-1</f>
        <v>62</v>
      </c>
      <c r="P37" s="34" t="str">
        <f t="shared" si="4"/>
        <v>Masuk 90 Besar</v>
      </c>
      <c r="Q37" s="50"/>
      <c r="R37" s="50"/>
    </row>
    <row r="38" spans="1:18" ht="15" customHeight="1" x14ac:dyDescent="0.35">
      <c r="A38" s="35"/>
      <c r="B38" s="28">
        <v>24</v>
      </c>
      <c r="C38" s="28">
        <v>24</v>
      </c>
      <c r="D38" s="46" t="s">
        <v>48</v>
      </c>
      <c r="E38" s="46">
        <v>43787</v>
      </c>
      <c r="F38" s="47">
        <v>45839</v>
      </c>
      <c r="G38" s="29">
        <f t="shared" si="0"/>
        <v>5</v>
      </c>
      <c r="H38" s="29">
        <f t="shared" si="1"/>
        <v>7</v>
      </c>
      <c r="I38" s="29">
        <f t="shared" si="2"/>
        <v>17</v>
      </c>
      <c r="J38" s="30" t="str">
        <f t="shared" si="6"/>
        <v>3</v>
      </c>
      <c r="K38" s="48" t="s">
        <v>21</v>
      </c>
      <c r="L38" s="49" t="s">
        <v>30</v>
      </c>
      <c r="M38" s="57" t="str">
        <f t="shared" si="5"/>
        <v>10</v>
      </c>
      <c r="N38" s="29">
        <f t="shared" si="3"/>
        <v>13</v>
      </c>
      <c r="O38" s="33">
        <f>RANK(N38,$N$15:$N$144,0)+COUNTIF($N$15:N38,N38)-1</f>
        <v>130</v>
      </c>
      <c r="P38" s="34" t="str">
        <f t="shared" si="4"/>
        <v>Tidak Masuk 90 Besar</v>
      </c>
      <c r="Q38" s="50"/>
      <c r="R38" s="50"/>
    </row>
    <row r="39" spans="1:18" ht="15" customHeight="1" x14ac:dyDescent="0.35">
      <c r="A39" s="35"/>
      <c r="B39" s="28">
        <v>25</v>
      </c>
      <c r="C39" s="28">
        <v>25</v>
      </c>
      <c r="D39" s="46" t="s">
        <v>49</v>
      </c>
      <c r="E39" s="46">
        <v>43783</v>
      </c>
      <c r="F39" s="47">
        <v>45839</v>
      </c>
      <c r="G39" s="29">
        <f t="shared" si="0"/>
        <v>5</v>
      </c>
      <c r="H39" s="29">
        <f t="shared" si="1"/>
        <v>7</v>
      </c>
      <c r="I39" s="29">
        <f t="shared" si="2"/>
        <v>13</v>
      </c>
      <c r="J39" s="30" t="str">
        <f t="shared" si="6"/>
        <v>3</v>
      </c>
      <c r="K39" s="48" t="s">
        <v>21</v>
      </c>
      <c r="L39" s="49" t="s">
        <v>24</v>
      </c>
      <c r="M39" s="57" t="str">
        <f t="shared" si="5"/>
        <v>30</v>
      </c>
      <c r="N39" s="29">
        <f t="shared" si="3"/>
        <v>33</v>
      </c>
      <c r="O39" s="33">
        <f>RANK(N39,$N$15:$N$144,0)+COUNTIF($N$15:N39,N39)-1</f>
        <v>122</v>
      </c>
      <c r="P39" s="34" t="str">
        <f t="shared" si="4"/>
        <v>Tidak Masuk 90 Besar</v>
      </c>
      <c r="Q39" s="50"/>
      <c r="R39" s="50"/>
    </row>
    <row r="40" spans="1:18" ht="15" customHeight="1" x14ac:dyDescent="0.35">
      <c r="A40" s="35"/>
      <c r="B40" s="28">
        <v>26</v>
      </c>
      <c r="C40" s="28">
        <v>26</v>
      </c>
      <c r="D40" s="46" t="s">
        <v>50</v>
      </c>
      <c r="E40" s="46">
        <v>43047</v>
      </c>
      <c r="F40" s="47">
        <v>45839</v>
      </c>
      <c r="G40" s="29">
        <f t="shared" si="0"/>
        <v>7</v>
      </c>
      <c r="H40" s="29">
        <f t="shared" si="1"/>
        <v>7</v>
      </c>
      <c r="I40" s="29">
        <f t="shared" si="2"/>
        <v>7</v>
      </c>
      <c r="J40" s="30" t="str">
        <f t="shared" si="6"/>
        <v>100</v>
      </c>
      <c r="K40" s="48" t="s">
        <v>21</v>
      </c>
      <c r="L40" s="49" t="s">
        <v>22</v>
      </c>
      <c r="M40" s="57" t="str">
        <f t="shared" si="5"/>
        <v>50</v>
      </c>
      <c r="N40" s="29">
        <f t="shared" si="3"/>
        <v>150</v>
      </c>
      <c r="O40" s="33">
        <f>RANK(N40,$N$15:$N$144,0)+COUNTIF($N$15:N40,N40)-1</f>
        <v>4</v>
      </c>
      <c r="P40" s="34" t="str">
        <f t="shared" si="4"/>
        <v>Masuk 90 Besar</v>
      </c>
      <c r="Q40" s="50"/>
      <c r="R40" s="50"/>
    </row>
    <row r="41" spans="1:18" ht="15" customHeight="1" x14ac:dyDescent="0.35">
      <c r="A41" s="35"/>
      <c r="B41" s="28">
        <v>27</v>
      </c>
      <c r="C41" s="28">
        <v>27</v>
      </c>
      <c r="D41" s="46" t="s">
        <v>51</v>
      </c>
      <c r="E41" s="46">
        <v>43134</v>
      </c>
      <c r="F41" s="47">
        <v>45839</v>
      </c>
      <c r="G41" s="29">
        <f t="shared" si="0"/>
        <v>7</v>
      </c>
      <c r="H41" s="29">
        <f t="shared" si="1"/>
        <v>4</v>
      </c>
      <c r="I41" s="29">
        <f t="shared" si="2"/>
        <v>2</v>
      </c>
      <c r="J41" s="30" t="str">
        <f t="shared" si="6"/>
        <v>100</v>
      </c>
      <c r="K41" s="48" t="s">
        <v>21</v>
      </c>
      <c r="L41" s="49" t="s">
        <v>22</v>
      </c>
      <c r="M41" s="57" t="str">
        <f t="shared" si="5"/>
        <v>50</v>
      </c>
      <c r="N41" s="29">
        <f t="shared" si="3"/>
        <v>150</v>
      </c>
      <c r="O41" s="33">
        <f>RANK(N41,$N$15:$N$144,0)+COUNTIF($N$15:N41,N41)-1</f>
        <v>5</v>
      </c>
      <c r="P41" s="34" t="str">
        <f t="shared" si="4"/>
        <v>Masuk 90 Besar</v>
      </c>
      <c r="Q41" s="50"/>
      <c r="R41" s="50"/>
    </row>
    <row r="42" spans="1:18" ht="15" customHeight="1" x14ac:dyDescent="0.35">
      <c r="A42" s="35"/>
      <c r="B42" s="28">
        <v>28</v>
      </c>
      <c r="C42" s="28">
        <v>28</v>
      </c>
      <c r="D42" s="46" t="s">
        <v>52</v>
      </c>
      <c r="E42" s="46">
        <v>43046</v>
      </c>
      <c r="F42" s="47">
        <v>45839</v>
      </c>
      <c r="G42" s="29">
        <f t="shared" si="0"/>
        <v>7</v>
      </c>
      <c r="H42" s="29">
        <f t="shared" si="1"/>
        <v>7</v>
      </c>
      <c r="I42" s="29">
        <f t="shared" si="2"/>
        <v>6</v>
      </c>
      <c r="J42" s="30" t="str">
        <f t="shared" si="6"/>
        <v>100</v>
      </c>
      <c r="K42" s="48" t="s">
        <v>21</v>
      </c>
      <c r="L42" s="49" t="s">
        <v>22</v>
      </c>
      <c r="M42" s="57" t="str">
        <f t="shared" si="5"/>
        <v>50</v>
      </c>
      <c r="N42" s="29">
        <f t="shared" si="3"/>
        <v>150</v>
      </c>
      <c r="O42" s="33">
        <f>RANK(N42,$N$15:$N$144,0)+COUNTIF($N$15:N42,N42)-1</f>
        <v>6</v>
      </c>
      <c r="P42" s="34" t="str">
        <f t="shared" si="4"/>
        <v>Masuk 90 Besar</v>
      </c>
      <c r="Q42" s="50"/>
      <c r="R42" s="50"/>
    </row>
    <row r="43" spans="1:18" ht="15" customHeight="1" x14ac:dyDescent="0.35">
      <c r="A43" s="35"/>
      <c r="B43" s="28">
        <v>29</v>
      </c>
      <c r="C43" s="28">
        <v>29</v>
      </c>
      <c r="D43" s="46" t="s">
        <v>53</v>
      </c>
      <c r="E43" s="46">
        <v>43153</v>
      </c>
      <c r="F43" s="47">
        <v>45839</v>
      </c>
      <c r="G43" s="29">
        <f t="shared" si="0"/>
        <v>7</v>
      </c>
      <c r="H43" s="29">
        <f t="shared" si="1"/>
        <v>4</v>
      </c>
      <c r="I43" s="29">
        <f t="shared" si="2"/>
        <v>21</v>
      </c>
      <c r="J43" s="30" t="str">
        <f t="shared" si="6"/>
        <v>100</v>
      </c>
      <c r="K43" s="48" t="s">
        <v>21</v>
      </c>
      <c r="L43" s="49" t="s">
        <v>22</v>
      </c>
      <c r="M43" s="57" t="str">
        <f t="shared" si="5"/>
        <v>50</v>
      </c>
      <c r="N43" s="29">
        <f t="shared" si="3"/>
        <v>150</v>
      </c>
      <c r="O43" s="33">
        <f>RANK(N43,$N$15:$N$144,0)+COUNTIF($N$15:N43,N43)-1</f>
        <v>7</v>
      </c>
      <c r="P43" s="34" t="str">
        <f t="shared" si="4"/>
        <v>Masuk 90 Besar</v>
      </c>
      <c r="Q43" s="50"/>
      <c r="R43" s="50"/>
    </row>
    <row r="44" spans="1:18" ht="15" customHeight="1" x14ac:dyDescent="0.35">
      <c r="A44" s="35"/>
      <c r="B44" s="28">
        <v>30</v>
      </c>
      <c r="C44" s="28">
        <v>30</v>
      </c>
      <c r="D44" s="46" t="s">
        <v>54</v>
      </c>
      <c r="E44" s="46">
        <v>43352</v>
      </c>
      <c r="F44" s="47">
        <v>45839</v>
      </c>
      <c r="G44" s="29">
        <f t="shared" si="0"/>
        <v>6</v>
      </c>
      <c r="H44" s="29">
        <f t="shared" si="1"/>
        <v>9</v>
      </c>
      <c r="I44" s="29">
        <f t="shared" si="2"/>
        <v>8</v>
      </c>
      <c r="J44" s="30" t="str">
        <f t="shared" si="6"/>
        <v>50</v>
      </c>
      <c r="K44" s="48" t="s">
        <v>21</v>
      </c>
      <c r="L44" s="49" t="s">
        <v>22</v>
      </c>
      <c r="M44" s="57" t="str">
        <f t="shared" si="5"/>
        <v>50</v>
      </c>
      <c r="N44" s="29">
        <f t="shared" si="3"/>
        <v>100</v>
      </c>
      <c r="O44" s="33">
        <f>RANK(N44,$N$15:$N$144,0)+COUNTIF($N$15:N44,N44)-1</f>
        <v>73</v>
      </c>
      <c r="P44" s="34" t="str">
        <f t="shared" si="4"/>
        <v>Masuk 90 Besar</v>
      </c>
      <c r="Q44" s="50"/>
      <c r="R44" s="50"/>
    </row>
    <row r="45" spans="1:18" ht="15" customHeight="1" x14ac:dyDescent="0.35">
      <c r="A45" s="35"/>
      <c r="B45" s="28">
        <v>31</v>
      </c>
      <c r="C45" s="28">
        <v>31</v>
      </c>
      <c r="D45" s="46" t="s">
        <v>55</v>
      </c>
      <c r="E45" s="46">
        <v>43414</v>
      </c>
      <c r="F45" s="47">
        <v>45839</v>
      </c>
      <c r="G45" s="29">
        <f t="shared" si="0"/>
        <v>6</v>
      </c>
      <c r="H45" s="29">
        <f t="shared" si="1"/>
        <v>7</v>
      </c>
      <c r="I45" s="29">
        <f t="shared" si="2"/>
        <v>9</v>
      </c>
      <c r="J45" s="30" t="str">
        <f t="shared" si="6"/>
        <v>30</v>
      </c>
      <c r="K45" s="48" t="s">
        <v>21</v>
      </c>
      <c r="L45" s="49" t="s">
        <v>24</v>
      </c>
      <c r="M45" s="57" t="str">
        <f t="shared" si="5"/>
        <v>30</v>
      </c>
      <c r="N45" s="29">
        <f t="shared" si="3"/>
        <v>60</v>
      </c>
      <c r="O45" s="33">
        <f>RANK(N45,$N$15:$N$144,0)+COUNTIF($N$15:N45,N45)-1</f>
        <v>83</v>
      </c>
      <c r="P45" s="34" t="str">
        <f t="shared" si="4"/>
        <v>Masuk 90 Besar</v>
      </c>
      <c r="Q45" s="50"/>
      <c r="R45" s="50"/>
    </row>
    <row r="46" spans="1:18" ht="15" customHeight="1" x14ac:dyDescent="0.35">
      <c r="A46" s="35"/>
      <c r="B46" s="28">
        <v>32</v>
      </c>
      <c r="C46" s="28">
        <v>32</v>
      </c>
      <c r="D46" s="46" t="s">
        <v>56</v>
      </c>
      <c r="E46" s="46">
        <v>43128</v>
      </c>
      <c r="F46" s="47">
        <v>45839</v>
      </c>
      <c r="G46" s="29">
        <f t="shared" si="0"/>
        <v>7</v>
      </c>
      <c r="H46" s="29">
        <f t="shared" si="1"/>
        <v>5</v>
      </c>
      <c r="I46" s="29">
        <f t="shared" si="2"/>
        <v>27</v>
      </c>
      <c r="J46" s="30" t="str">
        <f t="shared" si="6"/>
        <v>100</v>
      </c>
      <c r="K46" s="48" t="s">
        <v>21</v>
      </c>
      <c r="L46" s="49" t="s">
        <v>30</v>
      </c>
      <c r="M46" s="57" t="str">
        <f t="shared" si="5"/>
        <v>10</v>
      </c>
      <c r="N46" s="29">
        <f t="shared" si="3"/>
        <v>110</v>
      </c>
      <c r="O46" s="33">
        <f>RANK(N46,$N$15:$N$144,0)+COUNTIF($N$15:N46,N46)-1</f>
        <v>63</v>
      </c>
      <c r="P46" s="34" t="str">
        <f t="shared" si="4"/>
        <v>Masuk 90 Besar</v>
      </c>
      <c r="Q46" s="50"/>
      <c r="R46" s="50"/>
    </row>
    <row r="47" spans="1:18" ht="15" customHeight="1" x14ac:dyDescent="0.35">
      <c r="A47" s="35"/>
      <c r="B47" s="28">
        <v>33</v>
      </c>
      <c r="C47" s="28">
        <v>33</v>
      </c>
      <c r="D47" s="46" t="s">
        <v>57</v>
      </c>
      <c r="E47" s="46">
        <v>42745</v>
      </c>
      <c r="F47" s="47">
        <v>45839</v>
      </c>
      <c r="G47" s="29">
        <f t="shared" si="0"/>
        <v>8</v>
      </c>
      <c r="H47" s="29">
        <f t="shared" si="1"/>
        <v>5</v>
      </c>
      <c r="I47" s="29">
        <f t="shared" si="2"/>
        <v>9</v>
      </c>
      <c r="J47" s="30" t="str">
        <f t="shared" si="6"/>
        <v>100</v>
      </c>
      <c r="K47" s="48" t="s">
        <v>21</v>
      </c>
      <c r="L47" s="49" t="s">
        <v>22</v>
      </c>
      <c r="M47" s="57" t="str">
        <f t="shared" si="5"/>
        <v>50</v>
      </c>
      <c r="N47" s="29">
        <f t="shared" ref="N47:N78" si="7">J47+M47</f>
        <v>150</v>
      </c>
      <c r="O47" s="33">
        <f>RANK(N47,$N$15:$N$144,0)+COUNTIF($N$15:N47,N47)-1</f>
        <v>8</v>
      </c>
      <c r="P47" s="34" t="str">
        <f t="shared" si="4"/>
        <v>Masuk 90 Besar</v>
      </c>
      <c r="Q47" s="50"/>
      <c r="R47" s="50"/>
    </row>
    <row r="48" spans="1:18" ht="15" customHeight="1" x14ac:dyDescent="0.35">
      <c r="A48" s="35"/>
      <c r="B48" s="28">
        <v>34</v>
      </c>
      <c r="C48" s="28">
        <v>34</v>
      </c>
      <c r="D48" s="46" t="s">
        <v>58</v>
      </c>
      <c r="E48" s="46">
        <v>42849</v>
      </c>
      <c r="F48" s="47">
        <v>45839</v>
      </c>
      <c r="G48" s="29">
        <f t="shared" si="0"/>
        <v>8</v>
      </c>
      <c r="H48" s="29">
        <f t="shared" si="1"/>
        <v>2</v>
      </c>
      <c r="I48" s="29">
        <f t="shared" si="2"/>
        <v>23</v>
      </c>
      <c r="J48" s="30" t="str">
        <f t="shared" si="6"/>
        <v>100</v>
      </c>
      <c r="K48" s="48" t="s">
        <v>21</v>
      </c>
      <c r="L48" s="49" t="s">
        <v>24</v>
      </c>
      <c r="M48" s="57" t="str">
        <f t="shared" si="5"/>
        <v>30</v>
      </c>
      <c r="N48" s="29">
        <f t="shared" si="7"/>
        <v>130</v>
      </c>
      <c r="O48" s="33">
        <f>RANK(N48,$N$15:$N$144,0)+COUNTIF($N$15:N48,N48)-1</f>
        <v>33</v>
      </c>
      <c r="P48" s="34" t="str">
        <f t="shared" si="4"/>
        <v>Masuk 90 Besar</v>
      </c>
      <c r="Q48" s="50"/>
      <c r="R48" s="50"/>
    </row>
    <row r="49" spans="1:18" ht="15" customHeight="1" x14ac:dyDescent="0.35">
      <c r="A49" s="35"/>
      <c r="B49" s="28">
        <v>35</v>
      </c>
      <c r="C49" s="28">
        <v>35</v>
      </c>
      <c r="D49" s="46" t="s">
        <v>59</v>
      </c>
      <c r="E49" s="46">
        <v>43489</v>
      </c>
      <c r="F49" s="47">
        <v>45839</v>
      </c>
      <c r="G49" s="29">
        <f t="shared" si="0"/>
        <v>6</v>
      </c>
      <c r="H49" s="29">
        <f t="shared" si="1"/>
        <v>5</v>
      </c>
      <c r="I49" s="29">
        <f t="shared" si="2"/>
        <v>23</v>
      </c>
      <c r="J49" s="30" t="str">
        <f t="shared" si="6"/>
        <v>10</v>
      </c>
      <c r="K49" s="48" t="s">
        <v>21</v>
      </c>
      <c r="L49" s="49" t="s">
        <v>22</v>
      </c>
      <c r="M49" s="57" t="str">
        <f t="shared" si="5"/>
        <v>50</v>
      </c>
      <c r="N49" s="29">
        <f t="shared" si="7"/>
        <v>60</v>
      </c>
      <c r="O49" s="33">
        <f>RANK(N49,$N$15:$N$144,0)+COUNTIF($N$15:N49,N49)-1</f>
        <v>84</v>
      </c>
      <c r="P49" s="34" t="str">
        <f t="shared" si="4"/>
        <v>Masuk 90 Besar</v>
      </c>
      <c r="Q49" s="50"/>
      <c r="R49" s="50"/>
    </row>
    <row r="50" spans="1:18" ht="15" customHeight="1" x14ac:dyDescent="0.35">
      <c r="A50" s="35"/>
      <c r="B50" s="28">
        <v>36</v>
      </c>
      <c r="C50" s="28">
        <v>36</v>
      </c>
      <c r="D50" s="46" t="s">
        <v>60</v>
      </c>
      <c r="E50" s="46">
        <v>43120</v>
      </c>
      <c r="F50" s="47">
        <v>45839</v>
      </c>
      <c r="G50" s="29">
        <f t="shared" si="0"/>
        <v>7</v>
      </c>
      <c r="H50" s="29">
        <f t="shared" si="1"/>
        <v>5</v>
      </c>
      <c r="I50" s="29">
        <f t="shared" si="2"/>
        <v>19</v>
      </c>
      <c r="J50" s="30" t="str">
        <f t="shared" si="6"/>
        <v>100</v>
      </c>
      <c r="K50" s="48" t="s">
        <v>21</v>
      </c>
      <c r="L50" s="49" t="s">
        <v>24</v>
      </c>
      <c r="M50" s="57" t="str">
        <f t="shared" si="5"/>
        <v>30</v>
      </c>
      <c r="N50" s="29">
        <f t="shared" si="7"/>
        <v>130</v>
      </c>
      <c r="O50" s="33">
        <f>RANK(N50,$N$15:$N$144,0)+COUNTIF($N$15:N50,N50)-1</f>
        <v>34</v>
      </c>
      <c r="P50" s="34" t="str">
        <f t="shared" si="4"/>
        <v>Masuk 90 Besar</v>
      </c>
      <c r="Q50" s="50"/>
      <c r="R50" s="50"/>
    </row>
    <row r="51" spans="1:18" ht="15" customHeight="1" x14ac:dyDescent="0.35">
      <c r="A51" s="35"/>
      <c r="B51" s="28">
        <v>37</v>
      </c>
      <c r="C51" s="28">
        <v>37</v>
      </c>
      <c r="D51" s="46" t="s">
        <v>61</v>
      </c>
      <c r="E51" s="46">
        <v>42909</v>
      </c>
      <c r="F51" s="47">
        <v>45839</v>
      </c>
      <c r="G51" s="29">
        <f t="shared" si="0"/>
        <v>8</v>
      </c>
      <c r="H51" s="29">
        <f t="shared" si="1"/>
        <v>0</v>
      </c>
      <c r="I51" s="29">
        <f t="shared" si="2"/>
        <v>22</v>
      </c>
      <c r="J51" s="30" t="str">
        <f t="shared" si="6"/>
        <v>100</v>
      </c>
      <c r="K51" s="48" t="s">
        <v>21</v>
      </c>
      <c r="L51" s="49" t="s">
        <v>22</v>
      </c>
      <c r="M51" s="57" t="str">
        <f t="shared" si="5"/>
        <v>50</v>
      </c>
      <c r="N51" s="29">
        <f t="shared" si="7"/>
        <v>150</v>
      </c>
      <c r="O51" s="33">
        <f>RANK(N51,$N$15:$N$144,0)+COUNTIF($N$15:N51,N51)-1</f>
        <v>9</v>
      </c>
      <c r="P51" s="34" t="str">
        <f t="shared" si="4"/>
        <v>Masuk 90 Besar</v>
      </c>
      <c r="Q51" s="50"/>
      <c r="R51" s="50"/>
    </row>
    <row r="52" spans="1:18" ht="15" customHeight="1" x14ac:dyDescent="0.35">
      <c r="A52" s="35"/>
      <c r="B52" s="28">
        <v>38</v>
      </c>
      <c r="C52" s="28">
        <v>38</v>
      </c>
      <c r="D52" s="46" t="s">
        <v>62</v>
      </c>
      <c r="E52" s="46">
        <v>42883</v>
      </c>
      <c r="F52" s="47">
        <v>45839</v>
      </c>
      <c r="G52" s="29">
        <f t="shared" si="0"/>
        <v>8</v>
      </c>
      <c r="H52" s="29">
        <f t="shared" si="1"/>
        <v>1</v>
      </c>
      <c r="I52" s="29">
        <f t="shared" si="2"/>
        <v>27</v>
      </c>
      <c r="J52" s="30" t="str">
        <f t="shared" si="6"/>
        <v>100</v>
      </c>
      <c r="K52" s="48" t="s">
        <v>21</v>
      </c>
      <c r="L52" s="49" t="s">
        <v>22</v>
      </c>
      <c r="M52" s="57" t="str">
        <f t="shared" si="5"/>
        <v>50</v>
      </c>
      <c r="N52" s="29">
        <f t="shared" si="7"/>
        <v>150</v>
      </c>
      <c r="O52" s="33">
        <f>RANK(N52,$N$15:$N$144,0)+COUNTIF($N$15:N52,N52)-1</f>
        <v>10</v>
      </c>
      <c r="P52" s="34" t="str">
        <f t="shared" si="4"/>
        <v>Masuk 90 Besar</v>
      </c>
      <c r="Q52" s="50"/>
      <c r="R52" s="50"/>
    </row>
    <row r="53" spans="1:18" ht="15" customHeight="1" x14ac:dyDescent="0.35">
      <c r="A53" s="35"/>
      <c r="B53" s="28">
        <v>39</v>
      </c>
      <c r="C53" s="28">
        <v>39</v>
      </c>
      <c r="D53" s="46" t="s">
        <v>63</v>
      </c>
      <c r="E53" s="46">
        <v>43457</v>
      </c>
      <c r="F53" s="47">
        <v>45839</v>
      </c>
      <c r="G53" s="29">
        <f t="shared" si="0"/>
        <v>6</v>
      </c>
      <c r="H53" s="29">
        <f t="shared" si="1"/>
        <v>6</v>
      </c>
      <c r="I53" s="29">
        <f t="shared" si="2"/>
        <v>22</v>
      </c>
      <c r="J53" s="30" t="str">
        <f t="shared" si="6"/>
        <v>20</v>
      </c>
      <c r="K53" s="48" t="s">
        <v>21</v>
      </c>
      <c r="L53" s="49" t="s">
        <v>24</v>
      </c>
      <c r="M53" s="57" t="str">
        <f t="shared" si="5"/>
        <v>30</v>
      </c>
      <c r="N53" s="29">
        <f t="shared" si="7"/>
        <v>50</v>
      </c>
      <c r="O53" s="33">
        <f>RANK(N53,$N$15:$N$144,0)+COUNTIF($N$15:N53,N53)-1</f>
        <v>106</v>
      </c>
      <c r="P53" s="34" t="str">
        <f t="shared" si="4"/>
        <v>Tidak Masuk 90 Besar</v>
      </c>
      <c r="Q53" s="50"/>
      <c r="R53" s="50"/>
    </row>
    <row r="54" spans="1:18" ht="15" customHeight="1" x14ac:dyDescent="0.35">
      <c r="A54" s="35"/>
      <c r="B54" s="28">
        <v>40</v>
      </c>
      <c r="C54" s="28">
        <v>40</v>
      </c>
      <c r="D54" s="46" t="s">
        <v>64</v>
      </c>
      <c r="E54" s="46">
        <v>42889</v>
      </c>
      <c r="F54" s="47">
        <v>45839</v>
      </c>
      <c r="G54" s="29">
        <f t="shared" si="0"/>
        <v>8</v>
      </c>
      <c r="H54" s="29">
        <f t="shared" si="1"/>
        <v>0</v>
      </c>
      <c r="I54" s="29">
        <f t="shared" si="2"/>
        <v>2</v>
      </c>
      <c r="J54" s="30" t="str">
        <f t="shared" si="6"/>
        <v>100</v>
      </c>
      <c r="K54" s="48" t="s">
        <v>21</v>
      </c>
      <c r="L54" s="49" t="s">
        <v>24</v>
      </c>
      <c r="M54" s="57" t="str">
        <f t="shared" si="5"/>
        <v>30</v>
      </c>
      <c r="N54" s="29">
        <f t="shared" si="7"/>
        <v>130</v>
      </c>
      <c r="O54" s="33">
        <f>RANK(N54,$N$15:$N$144,0)+COUNTIF($N$15:N54,N54)-1</f>
        <v>35</v>
      </c>
      <c r="P54" s="34" t="str">
        <f t="shared" si="4"/>
        <v>Masuk 90 Besar</v>
      </c>
      <c r="Q54" s="50"/>
      <c r="R54" s="50"/>
    </row>
    <row r="55" spans="1:18" ht="15" customHeight="1" x14ac:dyDescent="0.35">
      <c r="A55" s="35"/>
      <c r="B55" s="28">
        <v>41</v>
      </c>
      <c r="C55" s="28">
        <v>41</v>
      </c>
      <c r="D55" s="46" t="s">
        <v>65</v>
      </c>
      <c r="E55" s="46">
        <v>42799</v>
      </c>
      <c r="F55" s="47">
        <v>45839</v>
      </c>
      <c r="G55" s="29">
        <f t="shared" si="0"/>
        <v>8</v>
      </c>
      <c r="H55" s="29">
        <f t="shared" si="1"/>
        <v>3</v>
      </c>
      <c r="I55" s="29">
        <f t="shared" si="2"/>
        <v>4</v>
      </c>
      <c r="J55" s="30" t="str">
        <f t="shared" si="6"/>
        <v>100</v>
      </c>
      <c r="K55" s="48" t="s">
        <v>21</v>
      </c>
      <c r="L55" s="49" t="s">
        <v>22</v>
      </c>
      <c r="M55" s="57" t="str">
        <f t="shared" si="5"/>
        <v>50</v>
      </c>
      <c r="N55" s="29">
        <f t="shared" si="7"/>
        <v>150</v>
      </c>
      <c r="O55" s="33">
        <f>RANK(N55,$N$15:$N$144,0)+COUNTIF($N$15:N55,N55)-1</f>
        <v>11</v>
      </c>
      <c r="P55" s="34" t="str">
        <f t="shared" si="4"/>
        <v>Masuk 90 Besar</v>
      </c>
      <c r="Q55" s="50"/>
      <c r="R55" s="50"/>
    </row>
    <row r="56" spans="1:18" ht="15" customHeight="1" x14ac:dyDescent="0.35">
      <c r="A56" s="35"/>
      <c r="B56" s="28">
        <v>42</v>
      </c>
      <c r="C56" s="28">
        <v>42</v>
      </c>
      <c r="D56" s="46" t="s">
        <v>66</v>
      </c>
      <c r="E56" s="46">
        <v>43020</v>
      </c>
      <c r="F56" s="47">
        <v>45839</v>
      </c>
      <c r="G56" s="29">
        <f t="shared" si="0"/>
        <v>7</v>
      </c>
      <c r="H56" s="29">
        <f t="shared" si="1"/>
        <v>8</v>
      </c>
      <c r="I56" s="29">
        <f t="shared" si="2"/>
        <v>11</v>
      </c>
      <c r="J56" s="30" t="str">
        <f t="shared" si="6"/>
        <v>100</v>
      </c>
      <c r="K56" s="48" t="s">
        <v>21</v>
      </c>
      <c r="L56" s="49" t="s">
        <v>24</v>
      </c>
      <c r="M56" s="57" t="str">
        <f t="shared" si="5"/>
        <v>30</v>
      </c>
      <c r="N56" s="29">
        <f t="shared" si="7"/>
        <v>130</v>
      </c>
      <c r="O56" s="33">
        <f>RANK(N56,$N$15:$N$144,0)+COUNTIF($N$15:N56,N56)-1</f>
        <v>36</v>
      </c>
      <c r="P56" s="34" t="str">
        <f t="shared" si="4"/>
        <v>Masuk 90 Besar</v>
      </c>
      <c r="Q56" s="50"/>
      <c r="R56" s="50"/>
    </row>
    <row r="57" spans="1:18" ht="15" customHeight="1" x14ac:dyDescent="0.35">
      <c r="A57" s="35"/>
      <c r="B57" s="28">
        <v>43</v>
      </c>
      <c r="C57" s="28">
        <v>43</v>
      </c>
      <c r="D57" s="46" t="s">
        <v>67</v>
      </c>
      <c r="E57" s="46">
        <v>43638</v>
      </c>
      <c r="F57" s="47">
        <v>45839</v>
      </c>
      <c r="G57" s="29">
        <f t="shared" si="0"/>
        <v>6</v>
      </c>
      <c r="H57" s="29">
        <f t="shared" si="1"/>
        <v>0</v>
      </c>
      <c r="I57" s="29">
        <f t="shared" si="2"/>
        <v>21</v>
      </c>
      <c r="J57" s="30" t="str">
        <f t="shared" si="6"/>
        <v>5</v>
      </c>
      <c r="K57" s="48" t="s">
        <v>21</v>
      </c>
      <c r="L57" s="49" t="s">
        <v>24</v>
      </c>
      <c r="M57" s="57" t="str">
        <f t="shared" si="5"/>
        <v>30</v>
      </c>
      <c r="N57" s="29">
        <f t="shared" si="7"/>
        <v>35</v>
      </c>
      <c r="O57" s="33">
        <f>RANK(N57,$N$15:$N$144,0)+COUNTIF($N$15:N57,N57)-1</f>
        <v>117</v>
      </c>
      <c r="P57" s="34" t="str">
        <f t="shared" si="4"/>
        <v>Tidak Masuk 90 Besar</v>
      </c>
      <c r="Q57" s="50"/>
      <c r="R57" s="50"/>
    </row>
    <row r="58" spans="1:18" ht="15" customHeight="1" x14ac:dyDescent="0.35">
      <c r="A58" s="35"/>
      <c r="B58" s="28">
        <v>44</v>
      </c>
      <c r="C58" s="28">
        <v>44</v>
      </c>
      <c r="D58" s="46" t="s">
        <v>68</v>
      </c>
      <c r="E58" s="46">
        <v>43235</v>
      </c>
      <c r="F58" s="47">
        <v>45839</v>
      </c>
      <c r="G58" s="29">
        <f t="shared" si="0"/>
        <v>7</v>
      </c>
      <c r="H58" s="29">
        <f t="shared" si="1"/>
        <v>1</v>
      </c>
      <c r="I58" s="29">
        <f t="shared" si="2"/>
        <v>14</v>
      </c>
      <c r="J58" s="30" t="str">
        <f t="shared" si="6"/>
        <v>100</v>
      </c>
      <c r="K58" s="48" t="s">
        <v>21</v>
      </c>
      <c r="L58" s="49" t="s">
        <v>22</v>
      </c>
      <c r="M58" s="57" t="str">
        <f t="shared" si="5"/>
        <v>50</v>
      </c>
      <c r="N58" s="29">
        <f t="shared" si="7"/>
        <v>150</v>
      </c>
      <c r="O58" s="33">
        <f>RANK(N58,$N$15:$N$144,0)+COUNTIF($N$15:N58,N58)-1</f>
        <v>12</v>
      </c>
      <c r="P58" s="34" t="str">
        <f t="shared" si="4"/>
        <v>Masuk 90 Besar</v>
      </c>
      <c r="Q58" s="50"/>
      <c r="R58" s="50"/>
    </row>
    <row r="59" spans="1:18" ht="15" customHeight="1" x14ac:dyDescent="0.35">
      <c r="A59" s="35" t="s">
        <v>69</v>
      </c>
      <c r="B59" s="28">
        <v>45</v>
      </c>
      <c r="C59" s="28">
        <v>45</v>
      </c>
      <c r="D59" s="46" t="s">
        <v>70</v>
      </c>
      <c r="E59" s="46">
        <v>43667</v>
      </c>
      <c r="F59" s="47">
        <v>45839</v>
      </c>
      <c r="G59" s="29">
        <f t="shared" si="0"/>
        <v>5</v>
      </c>
      <c r="H59" s="29">
        <f t="shared" si="1"/>
        <v>11</v>
      </c>
      <c r="I59" s="29">
        <f t="shared" si="2"/>
        <v>20</v>
      </c>
      <c r="J59" s="30" t="str">
        <f t="shared" si="6"/>
        <v>3</v>
      </c>
      <c r="K59" s="48" t="s">
        <v>21</v>
      </c>
      <c r="L59" s="49" t="s">
        <v>22</v>
      </c>
      <c r="M59" s="57" t="str">
        <f t="shared" si="5"/>
        <v>50</v>
      </c>
      <c r="N59" s="29">
        <f t="shared" si="7"/>
        <v>53</v>
      </c>
      <c r="O59" s="33">
        <f>RANK(N59,$N$15:$N$144,0)+COUNTIF($N$15:N59,N59)-1</f>
        <v>102</v>
      </c>
      <c r="P59" s="34" t="str">
        <f t="shared" si="4"/>
        <v>Tidak Masuk 90 Besar</v>
      </c>
      <c r="Q59" s="50"/>
      <c r="R59" s="50"/>
    </row>
    <row r="60" spans="1:18" ht="15" customHeight="1" x14ac:dyDescent="0.35">
      <c r="A60" s="35"/>
      <c r="B60" s="28">
        <v>46</v>
      </c>
      <c r="C60" s="28">
        <v>46</v>
      </c>
      <c r="D60" s="46" t="s">
        <v>71</v>
      </c>
      <c r="E60" s="46">
        <v>42927</v>
      </c>
      <c r="F60" s="47">
        <v>45839</v>
      </c>
      <c r="G60" s="29">
        <f t="shared" si="0"/>
        <v>7</v>
      </c>
      <c r="H60" s="29">
        <f t="shared" si="1"/>
        <v>11</v>
      </c>
      <c r="I60" s="29">
        <f t="shared" si="2"/>
        <v>10</v>
      </c>
      <c r="J60" s="30" t="str">
        <f t="shared" si="6"/>
        <v>100</v>
      </c>
      <c r="K60" s="48" t="s">
        <v>21</v>
      </c>
      <c r="L60" s="49" t="s">
        <v>24</v>
      </c>
      <c r="M60" s="57" t="str">
        <f t="shared" si="5"/>
        <v>30</v>
      </c>
      <c r="N60" s="29">
        <f t="shared" si="7"/>
        <v>130</v>
      </c>
      <c r="O60" s="33">
        <f>RANK(N60,$N$15:$N$144,0)+COUNTIF($N$15:N60,N60)-1</f>
        <v>37</v>
      </c>
      <c r="P60" s="34" t="str">
        <f t="shared" si="4"/>
        <v>Masuk 90 Besar</v>
      </c>
      <c r="Q60" s="50"/>
      <c r="R60" s="50"/>
    </row>
    <row r="61" spans="1:18" ht="15" customHeight="1" x14ac:dyDescent="0.35">
      <c r="A61" s="35"/>
      <c r="B61" s="28">
        <v>47</v>
      </c>
      <c r="C61" s="28">
        <v>47</v>
      </c>
      <c r="D61" s="46" t="s">
        <v>72</v>
      </c>
      <c r="E61" s="46">
        <v>43241</v>
      </c>
      <c r="F61" s="47">
        <v>45839</v>
      </c>
      <c r="G61" s="29">
        <f t="shared" si="0"/>
        <v>7</v>
      </c>
      <c r="H61" s="29">
        <f t="shared" si="1"/>
        <v>1</v>
      </c>
      <c r="I61" s="29">
        <f t="shared" si="2"/>
        <v>20</v>
      </c>
      <c r="J61" s="30" t="str">
        <f t="shared" si="6"/>
        <v>100</v>
      </c>
      <c r="K61" s="48" t="s">
        <v>21</v>
      </c>
      <c r="L61" s="49" t="s">
        <v>22</v>
      </c>
      <c r="M61" s="57" t="str">
        <f t="shared" si="5"/>
        <v>50</v>
      </c>
      <c r="N61" s="29">
        <f t="shared" si="7"/>
        <v>150</v>
      </c>
      <c r="O61" s="33">
        <f>RANK(N61,$N$15:$N$144,0)+COUNTIF($N$15:N61,N61)-1</f>
        <v>13</v>
      </c>
      <c r="P61" s="34" t="str">
        <f t="shared" si="4"/>
        <v>Masuk 90 Besar</v>
      </c>
      <c r="Q61" s="50"/>
      <c r="R61" s="50"/>
    </row>
    <row r="62" spans="1:18" ht="15" customHeight="1" x14ac:dyDescent="0.35">
      <c r="A62" s="35"/>
      <c r="B62" s="28">
        <v>48</v>
      </c>
      <c r="C62" s="28">
        <v>48</v>
      </c>
      <c r="D62" s="46" t="s">
        <v>73</v>
      </c>
      <c r="E62" s="46">
        <v>43789</v>
      </c>
      <c r="F62" s="47">
        <v>45839</v>
      </c>
      <c r="G62" s="29">
        <f t="shared" si="0"/>
        <v>5</v>
      </c>
      <c r="H62" s="29">
        <f t="shared" si="1"/>
        <v>7</v>
      </c>
      <c r="I62" s="29">
        <f t="shared" si="2"/>
        <v>19</v>
      </c>
      <c r="J62" s="30" t="str">
        <f t="shared" si="6"/>
        <v>3</v>
      </c>
      <c r="K62" s="48" t="s">
        <v>21</v>
      </c>
      <c r="L62" s="49" t="s">
        <v>22</v>
      </c>
      <c r="M62" s="57" t="str">
        <f t="shared" si="5"/>
        <v>50</v>
      </c>
      <c r="N62" s="29">
        <f t="shared" si="7"/>
        <v>53</v>
      </c>
      <c r="O62" s="33">
        <f>RANK(N62,$N$15:$N$144,0)+COUNTIF($N$15:N62,N62)-1</f>
        <v>103</v>
      </c>
      <c r="P62" s="34" t="str">
        <f t="shared" si="4"/>
        <v>Tidak Masuk 90 Besar</v>
      </c>
      <c r="Q62" s="50"/>
      <c r="R62" s="50"/>
    </row>
    <row r="63" spans="1:18" ht="15" customHeight="1" x14ac:dyDescent="0.35">
      <c r="A63" s="35"/>
      <c r="B63" s="28">
        <v>49</v>
      </c>
      <c r="C63" s="28">
        <v>49</v>
      </c>
      <c r="D63" s="46" t="s">
        <v>74</v>
      </c>
      <c r="E63" s="46">
        <v>43541</v>
      </c>
      <c r="F63" s="47">
        <v>45839</v>
      </c>
      <c r="G63" s="29">
        <f t="shared" si="0"/>
        <v>6</v>
      </c>
      <c r="H63" s="29">
        <f t="shared" si="1"/>
        <v>3</v>
      </c>
      <c r="I63" s="29">
        <f t="shared" si="2"/>
        <v>16</v>
      </c>
      <c r="J63" s="30" t="str">
        <f t="shared" si="6"/>
        <v>8</v>
      </c>
      <c r="K63" s="48" t="s">
        <v>21</v>
      </c>
      <c r="L63" s="49" t="s">
        <v>24</v>
      </c>
      <c r="M63" s="57" t="str">
        <f t="shared" si="5"/>
        <v>30</v>
      </c>
      <c r="N63" s="29">
        <f t="shared" si="7"/>
        <v>38</v>
      </c>
      <c r="O63" s="33">
        <f>RANK(N63,$N$15:$N$144,0)+COUNTIF($N$15:N63,N63)-1</f>
        <v>109</v>
      </c>
      <c r="P63" s="34" t="str">
        <f t="shared" si="4"/>
        <v>Tidak Masuk 90 Besar</v>
      </c>
      <c r="Q63" s="50"/>
      <c r="R63" s="50"/>
    </row>
    <row r="64" spans="1:18" ht="15" customHeight="1" x14ac:dyDescent="0.35">
      <c r="A64" s="35"/>
      <c r="B64" s="28">
        <v>50</v>
      </c>
      <c r="C64" s="28">
        <v>50</v>
      </c>
      <c r="D64" s="46" t="s">
        <v>75</v>
      </c>
      <c r="E64" s="46">
        <v>43082</v>
      </c>
      <c r="F64" s="47">
        <v>45839</v>
      </c>
      <c r="G64" s="29">
        <f t="shared" si="0"/>
        <v>7</v>
      </c>
      <c r="H64" s="29">
        <f t="shared" si="1"/>
        <v>6</v>
      </c>
      <c r="I64" s="29">
        <f t="shared" si="2"/>
        <v>12</v>
      </c>
      <c r="J64" s="30" t="str">
        <f t="shared" si="6"/>
        <v>100</v>
      </c>
      <c r="K64" s="48" t="s">
        <v>21</v>
      </c>
      <c r="L64" s="49" t="s">
        <v>24</v>
      </c>
      <c r="M64" s="57" t="str">
        <f t="shared" si="5"/>
        <v>30</v>
      </c>
      <c r="N64" s="29">
        <f t="shared" si="7"/>
        <v>130</v>
      </c>
      <c r="O64" s="33">
        <f>RANK(N64,$N$15:$N$144,0)+COUNTIF($N$15:N64,N64)-1</f>
        <v>38</v>
      </c>
      <c r="P64" s="34" t="str">
        <f t="shared" si="4"/>
        <v>Masuk 90 Besar</v>
      </c>
      <c r="Q64" s="50"/>
      <c r="R64" s="50"/>
    </row>
    <row r="65" spans="1:18" ht="15" customHeight="1" x14ac:dyDescent="0.35">
      <c r="A65" s="35"/>
      <c r="B65" s="28">
        <v>51</v>
      </c>
      <c r="C65" s="28">
        <v>51</v>
      </c>
      <c r="D65" s="46" t="s">
        <v>76</v>
      </c>
      <c r="E65" s="46">
        <v>42767</v>
      </c>
      <c r="F65" s="47">
        <v>45839</v>
      </c>
      <c r="G65" s="29">
        <f t="shared" si="0"/>
        <v>8</v>
      </c>
      <c r="H65" s="29">
        <f t="shared" si="1"/>
        <v>5</v>
      </c>
      <c r="I65" s="29">
        <f t="shared" si="2"/>
        <v>0</v>
      </c>
      <c r="J65" s="30" t="str">
        <f t="shared" si="6"/>
        <v>100</v>
      </c>
      <c r="K65" s="48" t="s">
        <v>21</v>
      </c>
      <c r="L65" s="49" t="s">
        <v>22</v>
      </c>
      <c r="M65" s="57" t="str">
        <f t="shared" si="5"/>
        <v>50</v>
      </c>
      <c r="N65" s="29">
        <f t="shared" si="7"/>
        <v>150</v>
      </c>
      <c r="O65" s="33">
        <f>RANK(N65,$N$15:$N$144,0)+COUNTIF($N$15:N65,N65)-1</f>
        <v>14</v>
      </c>
      <c r="P65" s="34" t="str">
        <f t="shared" si="4"/>
        <v>Masuk 90 Besar</v>
      </c>
      <c r="Q65" s="50"/>
      <c r="R65" s="50"/>
    </row>
    <row r="66" spans="1:18" ht="15" customHeight="1" x14ac:dyDescent="0.35">
      <c r="A66" s="35"/>
      <c r="B66" s="28">
        <v>52</v>
      </c>
      <c r="C66" s="28">
        <v>52</v>
      </c>
      <c r="D66" s="46" t="s">
        <v>77</v>
      </c>
      <c r="E66" s="46">
        <v>42792</v>
      </c>
      <c r="F66" s="47">
        <v>45839</v>
      </c>
      <c r="G66" s="29">
        <f t="shared" si="0"/>
        <v>8</v>
      </c>
      <c r="H66" s="29">
        <f t="shared" si="1"/>
        <v>4</v>
      </c>
      <c r="I66" s="29">
        <f t="shared" si="2"/>
        <v>25</v>
      </c>
      <c r="J66" s="30" t="str">
        <f t="shared" si="6"/>
        <v>100</v>
      </c>
      <c r="K66" s="48" t="s">
        <v>21</v>
      </c>
      <c r="L66" s="49" t="s">
        <v>24</v>
      </c>
      <c r="M66" s="57" t="str">
        <f t="shared" si="5"/>
        <v>30</v>
      </c>
      <c r="N66" s="29">
        <f t="shared" si="7"/>
        <v>130</v>
      </c>
      <c r="O66" s="33">
        <f>RANK(N66,$N$15:$N$144,0)+COUNTIF($N$15:N66,N66)-1</f>
        <v>39</v>
      </c>
      <c r="P66" s="34" t="str">
        <f t="shared" si="4"/>
        <v>Masuk 90 Besar</v>
      </c>
      <c r="Q66" s="50"/>
      <c r="R66" s="50"/>
    </row>
    <row r="67" spans="1:18" ht="15" customHeight="1" x14ac:dyDescent="0.35">
      <c r="A67" s="35"/>
      <c r="B67" s="28">
        <v>53</v>
      </c>
      <c r="C67" s="28">
        <v>53</v>
      </c>
      <c r="D67" s="46" t="s">
        <v>78</v>
      </c>
      <c r="E67" s="46">
        <v>43611</v>
      </c>
      <c r="F67" s="47">
        <v>45839</v>
      </c>
      <c r="G67" s="29">
        <f t="shared" si="0"/>
        <v>6</v>
      </c>
      <c r="H67" s="29">
        <f t="shared" si="1"/>
        <v>1</v>
      </c>
      <c r="I67" s="29">
        <f t="shared" si="2"/>
        <v>25</v>
      </c>
      <c r="J67" s="30" t="str">
        <f t="shared" si="6"/>
        <v>6</v>
      </c>
      <c r="K67" s="48" t="s">
        <v>21</v>
      </c>
      <c r="L67" s="49" t="s">
        <v>24</v>
      </c>
      <c r="M67" s="57" t="str">
        <f t="shared" si="5"/>
        <v>30</v>
      </c>
      <c r="N67" s="29">
        <f t="shared" si="7"/>
        <v>36</v>
      </c>
      <c r="O67" s="33">
        <f>RANK(N67,$N$15:$N$144,0)+COUNTIF($N$15:N67,N67)-1</f>
        <v>114</v>
      </c>
      <c r="P67" s="34" t="str">
        <f t="shared" si="4"/>
        <v>Tidak Masuk 90 Besar</v>
      </c>
      <c r="Q67" s="50"/>
      <c r="R67" s="50"/>
    </row>
    <row r="68" spans="1:18" ht="15" customHeight="1" x14ac:dyDescent="0.35">
      <c r="A68" s="35"/>
      <c r="B68" s="28">
        <v>54</v>
      </c>
      <c r="C68" s="28">
        <v>54</v>
      </c>
      <c r="D68" s="46" t="s">
        <v>79</v>
      </c>
      <c r="E68" s="46">
        <v>43051</v>
      </c>
      <c r="F68" s="47">
        <v>45839</v>
      </c>
      <c r="G68" s="29">
        <f t="shared" si="0"/>
        <v>7</v>
      </c>
      <c r="H68" s="29">
        <f t="shared" si="1"/>
        <v>7</v>
      </c>
      <c r="I68" s="29">
        <f t="shared" si="2"/>
        <v>11</v>
      </c>
      <c r="J68" s="30" t="str">
        <f t="shared" si="6"/>
        <v>100</v>
      </c>
      <c r="K68" s="48" t="s">
        <v>21</v>
      </c>
      <c r="L68" s="49" t="s">
        <v>22</v>
      </c>
      <c r="M68" s="57" t="str">
        <f t="shared" si="5"/>
        <v>50</v>
      </c>
      <c r="N68" s="29">
        <f t="shared" si="7"/>
        <v>150</v>
      </c>
      <c r="O68" s="33">
        <f>RANK(N68,$N$15:$N$144,0)+COUNTIF($N$15:N68,N68)-1</f>
        <v>15</v>
      </c>
      <c r="P68" s="34" t="str">
        <f t="shared" si="4"/>
        <v>Masuk 90 Besar</v>
      </c>
      <c r="Q68" s="50"/>
      <c r="R68" s="50"/>
    </row>
    <row r="69" spans="1:18" ht="15" customHeight="1" x14ac:dyDescent="0.35">
      <c r="A69" s="35"/>
      <c r="B69" s="28">
        <v>55</v>
      </c>
      <c r="C69" s="28">
        <v>55</v>
      </c>
      <c r="D69" s="46" t="s">
        <v>80</v>
      </c>
      <c r="E69" s="46">
        <v>43128</v>
      </c>
      <c r="F69" s="47">
        <v>45839</v>
      </c>
      <c r="G69" s="29">
        <f t="shared" si="0"/>
        <v>7</v>
      </c>
      <c r="H69" s="29">
        <f t="shared" si="1"/>
        <v>5</v>
      </c>
      <c r="I69" s="29">
        <f t="shared" si="2"/>
        <v>27</v>
      </c>
      <c r="J69" s="30" t="str">
        <f t="shared" si="6"/>
        <v>100</v>
      </c>
      <c r="K69" s="48" t="s">
        <v>21</v>
      </c>
      <c r="L69" s="49" t="s">
        <v>24</v>
      </c>
      <c r="M69" s="57" t="str">
        <f t="shared" si="5"/>
        <v>30</v>
      </c>
      <c r="N69" s="29">
        <f t="shared" si="7"/>
        <v>130</v>
      </c>
      <c r="O69" s="33">
        <f>RANK(N69,$N$15:$N$144,0)+COUNTIF($N$15:N69,N69)-1</f>
        <v>40</v>
      </c>
      <c r="P69" s="34" t="str">
        <f t="shared" si="4"/>
        <v>Masuk 90 Besar</v>
      </c>
      <c r="Q69" s="50"/>
      <c r="R69" s="50"/>
    </row>
    <row r="70" spans="1:18" ht="15" customHeight="1" x14ac:dyDescent="0.35">
      <c r="A70" s="35"/>
      <c r="B70" s="28">
        <v>56</v>
      </c>
      <c r="C70" s="28">
        <v>56</v>
      </c>
      <c r="D70" s="46" t="s">
        <v>81</v>
      </c>
      <c r="E70" s="46">
        <v>43536</v>
      </c>
      <c r="F70" s="47">
        <v>45839</v>
      </c>
      <c r="G70" s="29">
        <f t="shared" si="0"/>
        <v>6</v>
      </c>
      <c r="H70" s="29">
        <f t="shared" si="1"/>
        <v>3</v>
      </c>
      <c r="I70" s="29">
        <f t="shared" si="2"/>
        <v>11</v>
      </c>
      <c r="J70" s="30" t="str">
        <f t="shared" si="6"/>
        <v>8</v>
      </c>
      <c r="K70" s="48" t="s">
        <v>21</v>
      </c>
      <c r="L70" s="49" t="s">
        <v>22</v>
      </c>
      <c r="M70" s="57" t="str">
        <f t="shared" si="5"/>
        <v>50</v>
      </c>
      <c r="N70" s="29">
        <f t="shared" si="7"/>
        <v>58</v>
      </c>
      <c r="O70" s="33">
        <f>RANK(N70,$N$15:$N$144,0)+COUNTIF($N$15:N70,N70)-1</f>
        <v>90</v>
      </c>
      <c r="P70" s="34" t="str">
        <f t="shared" si="4"/>
        <v>Masuk 90 Besar</v>
      </c>
      <c r="Q70" s="50"/>
      <c r="R70" s="50"/>
    </row>
    <row r="71" spans="1:18" ht="15" customHeight="1" x14ac:dyDescent="0.35">
      <c r="A71" s="35"/>
      <c r="B71" s="28">
        <v>57</v>
      </c>
      <c r="C71" s="28">
        <v>57</v>
      </c>
      <c r="D71" s="46" t="s">
        <v>82</v>
      </c>
      <c r="E71" s="46">
        <v>43176</v>
      </c>
      <c r="F71" s="47">
        <v>45839</v>
      </c>
      <c r="G71" s="29">
        <f t="shared" si="0"/>
        <v>7</v>
      </c>
      <c r="H71" s="29">
        <f t="shared" si="1"/>
        <v>3</v>
      </c>
      <c r="I71" s="29">
        <f t="shared" si="2"/>
        <v>16</v>
      </c>
      <c r="J71" s="30" t="str">
        <f t="shared" si="6"/>
        <v>100</v>
      </c>
      <c r="K71" s="48" t="s">
        <v>21</v>
      </c>
      <c r="L71" s="49" t="s">
        <v>24</v>
      </c>
      <c r="M71" s="57" t="str">
        <f t="shared" si="5"/>
        <v>30</v>
      </c>
      <c r="N71" s="29">
        <f t="shared" si="7"/>
        <v>130</v>
      </c>
      <c r="O71" s="33">
        <f>RANK(N71,$N$15:$N$144,0)+COUNTIF($N$15:N71,N71)-1</f>
        <v>41</v>
      </c>
      <c r="P71" s="34" t="str">
        <f t="shared" si="4"/>
        <v>Masuk 90 Besar</v>
      </c>
      <c r="Q71" s="50"/>
      <c r="R71" s="50"/>
    </row>
    <row r="72" spans="1:18" ht="15" customHeight="1" x14ac:dyDescent="0.35">
      <c r="A72" s="35"/>
      <c r="B72" s="28">
        <v>58</v>
      </c>
      <c r="C72" s="28">
        <v>58</v>
      </c>
      <c r="D72" s="46" t="s">
        <v>83</v>
      </c>
      <c r="E72" s="46">
        <v>43059</v>
      </c>
      <c r="F72" s="47">
        <v>45839</v>
      </c>
      <c r="G72" s="29">
        <f t="shared" si="0"/>
        <v>7</v>
      </c>
      <c r="H72" s="29">
        <f t="shared" si="1"/>
        <v>7</v>
      </c>
      <c r="I72" s="29">
        <f t="shared" si="2"/>
        <v>19</v>
      </c>
      <c r="J72" s="30" t="str">
        <f t="shared" si="6"/>
        <v>100</v>
      </c>
      <c r="K72" s="48" t="s">
        <v>21</v>
      </c>
      <c r="L72" s="49" t="s">
        <v>24</v>
      </c>
      <c r="M72" s="57" t="str">
        <f t="shared" si="5"/>
        <v>30</v>
      </c>
      <c r="N72" s="29">
        <f t="shared" si="7"/>
        <v>130</v>
      </c>
      <c r="O72" s="33">
        <f>RANK(N72,$N$15:$N$144,0)+COUNTIF($N$15:N72,N72)-1</f>
        <v>42</v>
      </c>
      <c r="P72" s="34" t="str">
        <f t="shared" si="4"/>
        <v>Masuk 90 Besar</v>
      </c>
      <c r="Q72" s="50"/>
      <c r="R72" s="50"/>
    </row>
    <row r="73" spans="1:18" ht="15" customHeight="1" x14ac:dyDescent="0.35">
      <c r="A73" s="35"/>
      <c r="B73" s="28">
        <v>59</v>
      </c>
      <c r="C73" s="28">
        <v>59</v>
      </c>
      <c r="D73" s="46" t="s">
        <v>84</v>
      </c>
      <c r="E73" s="46">
        <v>42864</v>
      </c>
      <c r="F73" s="47">
        <v>45839</v>
      </c>
      <c r="G73" s="29">
        <f t="shared" si="0"/>
        <v>8</v>
      </c>
      <c r="H73" s="29">
        <f t="shared" si="1"/>
        <v>1</v>
      </c>
      <c r="I73" s="29">
        <f t="shared" si="2"/>
        <v>8</v>
      </c>
      <c r="J73" s="30" t="str">
        <f t="shared" si="6"/>
        <v>100</v>
      </c>
      <c r="K73" s="48" t="s">
        <v>21</v>
      </c>
      <c r="L73" s="49" t="s">
        <v>24</v>
      </c>
      <c r="M73" s="57" t="str">
        <f t="shared" si="5"/>
        <v>30</v>
      </c>
      <c r="N73" s="29">
        <f t="shared" si="7"/>
        <v>130</v>
      </c>
      <c r="O73" s="33">
        <f>RANK(N73,$N$15:$N$144,0)+COUNTIF($N$15:N73,N73)-1</f>
        <v>43</v>
      </c>
      <c r="P73" s="34" t="str">
        <f t="shared" si="4"/>
        <v>Masuk 90 Besar</v>
      </c>
      <c r="Q73" s="50"/>
      <c r="R73" s="50"/>
    </row>
    <row r="74" spans="1:18" ht="15" customHeight="1" x14ac:dyDescent="0.35">
      <c r="A74" s="35"/>
      <c r="B74" s="28">
        <v>60</v>
      </c>
      <c r="C74" s="28">
        <v>60</v>
      </c>
      <c r="D74" s="46" t="s">
        <v>85</v>
      </c>
      <c r="E74" s="46">
        <v>42815</v>
      </c>
      <c r="F74" s="47">
        <v>45839</v>
      </c>
      <c r="G74" s="29">
        <f t="shared" si="0"/>
        <v>8</v>
      </c>
      <c r="H74" s="29">
        <f t="shared" si="1"/>
        <v>3</v>
      </c>
      <c r="I74" s="29">
        <f t="shared" si="2"/>
        <v>20</v>
      </c>
      <c r="J74" s="30" t="str">
        <f t="shared" si="6"/>
        <v>100</v>
      </c>
      <c r="K74" s="48" t="s">
        <v>21</v>
      </c>
      <c r="L74" s="49" t="s">
        <v>24</v>
      </c>
      <c r="M74" s="57" t="str">
        <f t="shared" si="5"/>
        <v>30</v>
      </c>
      <c r="N74" s="29">
        <f t="shared" si="7"/>
        <v>130</v>
      </c>
      <c r="O74" s="33">
        <f>RANK(N74,$N$15:$N$144,0)+COUNTIF($N$15:N74,N74)-1</f>
        <v>44</v>
      </c>
      <c r="P74" s="34" t="str">
        <f t="shared" si="4"/>
        <v>Masuk 90 Besar</v>
      </c>
      <c r="Q74" s="50"/>
      <c r="R74" s="50"/>
    </row>
    <row r="75" spans="1:18" ht="15" customHeight="1" x14ac:dyDescent="0.35">
      <c r="A75" s="35"/>
      <c r="B75" s="28">
        <v>61</v>
      </c>
      <c r="C75" s="28">
        <v>61</v>
      </c>
      <c r="D75" s="46" t="s">
        <v>86</v>
      </c>
      <c r="E75" s="46">
        <v>42780</v>
      </c>
      <c r="F75" s="47">
        <v>45839</v>
      </c>
      <c r="G75" s="29">
        <f t="shared" si="0"/>
        <v>8</v>
      </c>
      <c r="H75" s="29">
        <f t="shared" si="1"/>
        <v>4</v>
      </c>
      <c r="I75" s="29">
        <f t="shared" si="2"/>
        <v>13</v>
      </c>
      <c r="J75" s="30" t="str">
        <f t="shared" si="6"/>
        <v>100</v>
      </c>
      <c r="K75" s="48" t="s">
        <v>21</v>
      </c>
      <c r="L75" s="49" t="s">
        <v>24</v>
      </c>
      <c r="M75" s="57" t="str">
        <f t="shared" si="5"/>
        <v>30</v>
      </c>
      <c r="N75" s="29">
        <f t="shared" si="7"/>
        <v>130</v>
      </c>
      <c r="O75" s="33">
        <f>RANK(N75,$N$15:$N$144,0)+COUNTIF($N$15:N75,N75)-1</f>
        <v>45</v>
      </c>
      <c r="P75" s="34" t="str">
        <f t="shared" si="4"/>
        <v>Masuk 90 Besar</v>
      </c>
      <c r="Q75" s="50"/>
      <c r="R75" s="50"/>
    </row>
    <row r="76" spans="1:18" ht="15" customHeight="1" x14ac:dyDescent="0.35">
      <c r="A76" s="35"/>
      <c r="B76" s="28">
        <v>62</v>
      </c>
      <c r="C76" s="28">
        <v>62</v>
      </c>
      <c r="D76" s="46" t="s">
        <v>87</v>
      </c>
      <c r="E76" s="46">
        <v>42755</v>
      </c>
      <c r="F76" s="47">
        <v>45839</v>
      </c>
      <c r="G76" s="29">
        <f t="shared" si="0"/>
        <v>8</v>
      </c>
      <c r="H76" s="29">
        <f t="shared" si="1"/>
        <v>5</v>
      </c>
      <c r="I76" s="29">
        <f t="shared" si="2"/>
        <v>19</v>
      </c>
      <c r="J76" s="30" t="str">
        <f t="shared" si="6"/>
        <v>100</v>
      </c>
      <c r="K76" s="48" t="s">
        <v>21</v>
      </c>
      <c r="L76" s="49" t="s">
        <v>24</v>
      </c>
      <c r="M76" s="57" t="str">
        <f t="shared" si="5"/>
        <v>30</v>
      </c>
      <c r="N76" s="29">
        <f t="shared" si="7"/>
        <v>130</v>
      </c>
      <c r="O76" s="33">
        <f>RANK(N76,$N$15:$N$144,0)+COUNTIF($N$15:N76,N76)-1</f>
        <v>46</v>
      </c>
      <c r="P76" s="34" t="str">
        <f t="shared" si="4"/>
        <v>Masuk 90 Besar</v>
      </c>
      <c r="Q76" s="50"/>
      <c r="R76" s="50"/>
    </row>
    <row r="77" spans="1:18" ht="15" customHeight="1" x14ac:dyDescent="0.35">
      <c r="A77" s="35"/>
      <c r="B77" s="28">
        <v>63</v>
      </c>
      <c r="C77" s="28">
        <v>63</v>
      </c>
      <c r="D77" s="46" t="s">
        <v>88</v>
      </c>
      <c r="E77" s="46">
        <v>43483</v>
      </c>
      <c r="F77" s="47">
        <v>45839</v>
      </c>
      <c r="G77" s="29">
        <f t="shared" si="0"/>
        <v>6</v>
      </c>
      <c r="H77" s="29">
        <f t="shared" si="1"/>
        <v>5</v>
      </c>
      <c r="I77" s="29">
        <f t="shared" si="2"/>
        <v>17</v>
      </c>
      <c r="J77" s="30" t="str">
        <f t="shared" si="6"/>
        <v>10</v>
      </c>
      <c r="K77" s="48" t="s">
        <v>21</v>
      </c>
      <c r="L77" s="49" t="s">
        <v>24</v>
      </c>
      <c r="M77" s="57" t="str">
        <f t="shared" si="5"/>
        <v>30</v>
      </c>
      <c r="N77" s="29">
        <f t="shared" si="7"/>
        <v>40</v>
      </c>
      <c r="O77" s="33">
        <f>RANK(N77,$N$15:$N$144,0)+COUNTIF($N$15:N77,N77)-1</f>
        <v>107</v>
      </c>
      <c r="P77" s="34" t="str">
        <f t="shared" si="4"/>
        <v>Tidak Masuk 90 Besar</v>
      </c>
      <c r="Q77" s="50"/>
      <c r="R77" s="50"/>
    </row>
    <row r="78" spans="1:18" ht="15" customHeight="1" x14ac:dyDescent="0.35">
      <c r="A78" s="35"/>
      <c r="B78" s="28">
        <v>64</v>
      </c>
      <c r="C78" s="28">
        <v>64</v>
      </c>
      <c r="D78" s="46" t="s">
        <v>89</v>
      </c>
      <c r="E78" s="46">
        <v>42849</v>
      </c>
      <c r="F78" s="47">
        <v>45839</v>
      </c>
      <c r="G78" s="29">
        <f t="shared" si="0"/>
        <v>8</v>
      </c>
      <c r="H78" s="29">
        <f t="shared" si="1"/>
        <v>2</v>
      </c>
      <c r="I78" s="29">
        <f t="shared" si="2"/>
        <v>23</v>
      </c>
      <c r="J78" s="30" t="str">
        <f t="shared" si="6"/>
        <v>100</v>
      </c>
      <c r="K78" s="48" t="s">
        <v>21</v>
      </c>
      <c r="L78" s="49" t="s">
        <v>22</v>
      </c>
      <c r="M78" s="57" t="str">
        <f t="shared" si="5"/>
        <v>50</v>
      </c>
      <c r="N78" s="29">
        <f t="shared" si="7"/>
        <v>150</v>
      </c>
      <c r="O78" s="33">
        <f>RANK(N78,$N$15:$N$144,0)+COUNTIF($N$15:N78,N78)-1</f>
        <v>16</v>
      </c>
      <c r="P78" s="34" t="str">
        <f t="shared" si="4"/>
        <v>Masuk 90 Besar</v>
      </c>
      <c r="Q78" s="50"/>
      <c r="R78" s="50"/>
    </row>
    <row r="79" spans="1:18" ht="15" customHeight="1" x14ac:dyDescent="0.35">
      <c r="A79" s="35"/>
      <c r="B79" s="28">
        <v>65</v>
      </c>
      <c r="C79" s="28">
        <v>65</v>
      </c>
      <c r="D79" s="46" t="s">
        <v>90</v>
      </c>
      <c r="E79" s="46">
        <v>43338</v>
      </c>
      <c r="F79" s="47">
        <v>45839</v>
      </c>
      <c r="G79" s="29">
        <f t="shared" si="0"/>
        <v>6</v>
      </c>
      <c r="H79" s="29">
        <f t="shared" si="1"/>
        <v>10</v>
      </c>
      <c r="I79" s="29">
        <f t="shared" si="2"/>
        <v>25</v>
      </c>
      <c r="J79" s="30" t="str">
        <f t="shared" si="6"/>
        <v>60</v>
      </c>
      <c r="K79" s="48" t="s">
        <v>21</v>
      </c>
      <c r="L79" s="49" t="s">
        <v>24</v>
      </c>
      <c r="M79" s="57" t="str">
        <f t="shared" si="5"/>
        <v>30</v>
      </c>
      <c r="N79" s="29">
        <f t="shared" ref="N79:N110" si="8">J79+M79</f>
        <v>90</v>
      </c>
      <c r="O79" s="33">
        <f>RANK(N79,$N$15:$N$144,0)+COUNTIF($N$15:N79,N79)-1</f>
        <v>75</v>
      </c>
      <c r="P79" s="34" t="str">
        <f t="shared" si="4"/>
        <v>Masuk 90 Besar</v>
      </c>
      <c r="Q79" s="50"/>
      <c r="R79" s="50"/>
    </row>
    <row r="80" spans="1:18" ht="15" customHeight="1" x14ac:dyDescent="0.35">
      <c r="A80" s="35"/>
      <c r="B80" s="28">
        <v>66</v>
      </c>
      <c r="C80" s="28">
        <v>66</v>
      </c>
      <c r="D80" s="46" t="s">
        <v>91</v>
      </c>
      <c r="E80" s="46">
        <v>43645</v>
      </c>
      <c r="F80" s="47">
        <v>45839</v>
      </c>
      <c r="G80" s="29">
        <f t="shared" si="0"/>
        <v>6</v>
      </c>
      <c r="H80" s="29">
        <f t="shared" si="1"/>
        <v>0</v>
      </c>
      <c r="I80" s="29">
        <f t="shared" si="2"/>
        <v>28</v>
      </c>
      <c r="J80" s="30" t="str">
        <f t="shared" si="6"/>
        <v>5</v>
      </c>
      <c r="K80" s="48" t="s">
        <v>21</v>
      </c>
      <c r="L80" s="49" t="s">
        <v>22</v>
      </c>
      <c r="M80" s="57" t="str">
        <f t="shared" si="5"/>
        <v>50</v>
      </c>
      <c r="N80" s="29">
        <f t="shared" si="8"/>
        <v>55</v>
      </c>
      <c r="O80" s="33">
        <f>RANK(N80,$N$15:$N$144,0)+COUNTIF($N$15:N80,N80)-1</f>
        <v>98</v>
      </c>
      <c r="P80" s="34" t="str">
        <f t="shared" ref="P80:P143" si="9">IF(RANK(O80,$O$15:$O$144,1)&lt;=90,"Masuk 90 Besar","Tidak Masuk 90 Besar")</f>
        <v>Tidak Masuk 90 Besar</v>
      </c>
      <c r="Q80" s="50"/>
      <c r="R80" s="50"/>
    </row>
    <row r="81" spans="1:18" ht="15" customHeight="1" x14ac:dyDescent="0.35">
      <c r="A81" s="35"/>
      <c r="B81" s="28">
        <v>67</v>
      </c>
      <c r="C81" s="28">
        <v>67</v>
      </c>
      <c r="D81" s="46" t="s">
        <v>92</v>
      </c>
      <c r="E81" s="46">
        <v>42792</v>
      </c>
      <c r="F81" s="47">
        <v>45839</v>
      </c>
      <c r="G81" s="29">
        <f t="shared" si="0"/>
        <v>8</v>
      </c>
      <c r="H81" s="29">
        <f t="shared" si="1"/>
        <v>4</v>
      </c>
      <c r="I81" s="29">
        <f t="shared" si="2"/>
        <v>25</v>
      </c>
      <c r="J81" s="30" t="str">
        <f t="shared" si="6"/>
        <v>100</v>
      </c>
      <c r="K81" s="48" t="s">
        <v>21</v>
      </c>
      <c r="L81" s="49" t="s">
        <v>24</v>
      </c>
      <c r="M81" s="57" t="str">
        <f t="shared" si="5"/>
        <v>30</v>
      </c>
      <c r="N81" s="29">
        <f t="shared" si="8"/>
        <v>130</v>
      </c>
      <c r="O81" s="33">
        <f>RANK(N81,$N$15:$N$144,0)+COUNTIF($N$15:N81,N81)-1</f>
        <v>47</v>
      </c>
      <c r="P81" s="34" t="str">
        <f t="shared" si="9"/>
        <v>Masuk 90 Besar</v>
      </c>
      <c r="Q81" s="50"/>
      <c r="R81" s="50"/>
    </row>
    <row r="82" spans="1:18" ht="15" customHeight="1" x14ac:dyDescent="0.35">
      <c r="A82" s="35"/>
      <c r="B82" s="28">
        <v>68</v>
      </c>
      <c r="C82" s="28">
        <v>68</v>
      </c>
      <c r="D82" s="46" t="s">
        <v>93</v>
      </c>
      <c r="E82" s="46">
        <v>43575</v>
      </c>
      <c r="F82" s="47">
        <v>45839</v>
      </c>
      <c r="G82" s="29">
        <f t="shared" si="0"/>
        <v>6</v>
      </c>
      <c r="H82" s="29">
        <f t="shared" si="1"/>
        <v>2</v>
      </c>
      <c r="I82" s="29">
        <f t="shared" si="2"/>
        <v>19</v>
      </c>
      <c r="J82" s="30" t="str">
        <f t="shared" si="6"/>
        <v>7</v>
      </c>
      <c r="K82" s="48" t="s">
        <v>21</v>
      </c>
      <c r="L82" s="49" t="s">
        <v>24</v>
      </c>
      <c r="M82" s="57" t="str">
        <f t="shared" si="5"/>
        <v>30</v>
      </c>
      <c r="N82" s="29">
        <f t="shared" si="8"/>
        <v>37</v>
      </c>
      <c r="O82" s="33">
        <f>RANK(N82,$N$15:$N$144,0)+COUNTIF($N$15:N82,N82)-1</f>
        <v>112</v>
      </c>
      <c r="P82" s="34" t="str">
        <f t="shared" si="9"/>
        <v>Tidak Masuk 90 Besar</v>
      </c>
      <c r="Q82" s="50"/>
      <c r="R82" s="50"/>
    </row>
    <row r="83" spans="1:18" ht="15" customHeight="1" x14ac:dyDescent="0.35">
      <c r="A83" s="35"/>
      <c r="B83" s="28">
        <v>69</v>
      </c>
      <c r="C83" s="28">
        <v>69</v>
      </c>
      <c r="D83" s="46" t="s">
        <v>94</v>
      </c>
      <c r="E83" s="46">
        <v>43598</v>
      </c>
      <c r="F83" s="47">
        <v>45839</v>
      </c>
      <c r="G83" s="29">
        <f t="shared" si="0"/>
        <v>6</v>
      </c>
      <c r="H83" s="29">
        <f t="shared" si="1"/>
        <v>1</v>
      </c>
      <c r="I83" s="29">
        <f t="shared" si="2"/>
        <v>12</v>
      </c>
      <c r="J83" s="30" t="str">
        <f t="shared" si="6"/>
        <v>6</v>
      </c>
      <c r="K83" s="48" t="s">
        <v>21</v>
      </c>
      <c r="L83" s="49" t="s">
        <v>24</v>
      </c>
      <c r="M83" s="57" t="str">
        <f t="shared" si="5"/>
        <v>30</v>
      </c>
      <c r="N83" s="29">
        <f t="shared" si="8"/>
        <v>36</v>
      </c>
      <c r="O83" s="33">
        <f>RANK(N83,$N$15:$N$144,0)+COUNTIF($N$15:N83,N83)-1</f>
        <v>115</v>
      </c>
      <c r="P83" s="34" t="str">
        <f t="shared" si="9"/>
        <v>Tidak Masuk 90 Besar</v>
      </c>
      <c r="Q83" s="50"/>
      <c r="R83" s="50"/>
    </row>
    <row r="84" spans="1:18" ht="15" customHeight="1" x14ac:dyDescent="0.35">
      <c r="A84" s="35"/>
      <c r="B84" s="28">
        <v>70</v>
      </c>
      <c r="C84" s="28">
        <v>70</v>
      </c>
      <c r="D84" s="46" t="s">
        <v>95</v>
      </c>
      <c r="E84" s="46">
        <v>43277</v>
      </c>
      <c r="F84" s="47">
        <v>45839</v>
      </c>
      <c r="G84" s="29">
        <f t="shared" si="0"/>
        <v>7</v>
      </c>
      <c r="H84" s="29">
        <f t="shared" si="1"/>
        <v>0</v>
      </c>
      <c r="I84" s="29">
        <f t="shared" si="2"/>
        <v>25</v>
      </c>
      <c r="J84" s="30" t="str">
        <f t="shared" si="6"/>
        <v>100</v>
      </c>
      <c r="K84" s="48" t="s">
        <v>21</v>
      </c>
      <c r="L84" s="49" t="s">
        <v>22</v>
      </c>
      <c r="M84" s="57" t="str">
        <f t="shared" si="5"/>
        <v>50</v>
      </c>
      <c r="N84" s="29">
        <f t="shared" si="8"/>
        <v>150</v>
      </c>
      <c r="O84" s="33">
        <f>RANK(N84,$N$15:$N$144,0)+COUNTIF($N$15:N84,N84)-1</f>
        <v>17</v>
      </c>
      <c r="P84" s="34" t="str">
        <f t="shared" si="9"/>
        <v>Masuk 90 Besar</v>
      </c>
      <c r="Q84" s="50"/>
      <c r="R84" s="50"/>
    </row>
    <row r="85" spans="1:18" ht="15" customHeight="1" x14ac:dyDescent="0.35">
      <c r="A85" s="35"/>
      <c r="B85" s="28">
        <v>71</v>
      </c>
      <c r="C85" s="28">
        <v>71</v>
      </c>
      <c r="D85" s="46" t="s">
        <v>96</v>
      </c>
      <c r="E85" s="46">
        <v>43826</v>
      </c>
      <c r="F85" s="47">
        <v>45839</v>
      </c>
      <c r="G85" s="29">
        <f t="shared" si="0"/>
        <v>5</v>
      </c>
      <c r="H85" s="29">
        <f t="shared" si="1"/>
        <v>6</v>
      </c>
      <c r="I85" s="29">
        <f t="shared" si="2"/>
        <v>26</v>
      </c>
      <c r="J85" s="30" t="str">
        <f t="shared" si="6"/>
        <v>3</v>
      </c>
      <c r="K85" s="48" t="s">
        <v>21</v>
      </c>
      <c r="L85" s="49" t="s">
        <v>24</v>
      </c>
      <c r="M85" s="57" t="str">
        <f t="shared" si="5"/>
        <v>30</v>
      </c>
      <c r="N85" s="29">
        <f t="shared" si="8"/>
        <v>33</v>
      </c>
      <c r="O85" s="33">
        <f>RANK(N85,$N$15:$N$144,0)+COUNTIF($N$15:N85,N85)-1</f>
        <v>123</v>
      </c>
      <c r="P85" s="34" t="str">
        <f t="shared" si="9"/>
        <v>Tidak Masuk 90 Besar</v>
      </c>
      <c r="Q85" s="50"/>
      <c r="R85" s="50"/>
    </row>
    <row r="86" spans="1:18" ht="15" customHeight="1" x14ac:dyDescent="0.35">
      <c r="A86" s="35"/>
      <c r="B86" s="28">
        <v>72</v>
      </c>
      <c r="C86" s="28">
        <v>72</v>
      </c>
      <c r="D86" s="46" t="s">
        <v>97</v>
      </c>
      <c r="E86" s="46">
        <v>43093</v>
      </c>
      <c r="F86" s="47">
        <v>45839</v>
      </c>
      <c r="G86" s="29">
        <f t="shared" si="0"/>
        <v>7</v>
      </c>
      <c r="H86" s="29">
        <f t="shared" si="1"/>
        <v>6</v>
      </c>
      <c r="I86" s="29">
        <f t="shared" si="2"/>
        <v>23</v>
      </c>
      <c r="J86" s="30" t="str">
        <f t="shared" si="6"/>
        <v>100</v>
      </c>
      <c r="K86" s="48" t="s">
        <v>21</v>
      </c>
      <c r="L86" s="49" t="s">
        <v>24</v>
      </c>
      <c r="M86" s="57" t="str">
        <f t="shared" si="5"/>
        <v>30</v>
      </c>
      <c r="N86" s="29">
        <f t="shared" si="8"/>
        <v>130</v>
      </c>
      <c r="O86" s="33">
        <f>RANK(N86,$N$15:$N$144,0)+COUNTIF($N$15:N86,N86)-1</f>
        <v>48</v>
      </c>
      <c r="P86" s="34" t="str">
        <f t="shared" si="9"/>
        <v>Masuk 90 Besar</v>
      </c>
      <c r="Q86" s="50"/>
      <c r="R86" s="50"/>
    </row>
    <row r="87" spans="1:18" ht="15" customHeight="1" x14ac:dyDescent="0.35">
      <c r="A87" s="35"/>
      <c r="B87" s="28">
        <v>73</v>
      </c>
      <c r="C87" s="28">
        <v>73</v>
      </c>
      <c r="D87" s="46" t="s">
        <v>95</v>
      </c>
      <c r="E87" s="46">
        <v>43704</v>
      </c>
      <c r="F87" s="47">
        <v>45839</v>
      </c>
      <c r="G87" s="29">
        <f t="shared" si="0"/>
        <v>5</v>
      </c>
      <c r="H87" s="29">
        <f t="shared" si="1"/>
        <v>10</v>
      </c>
      <c r="I87" s="29">
        <f t="shared" si="2"/>
        <v>26</v>
      </c>
      <c r="J87" s="30" t="str">
        <f t="shared" si="6"/>
        <v>3</v>
      </c>
      <c r="K87" s="48" t="s">
        <v>21</v>
      </c>
      <c r="L87" s="49" t="s">
        <v>24</v>
      </c>
      <c r="M87" s="57" t="str">
        <f t="shared" si="5"/>
        <v>30</v>
      </c>
      <c r="N87" s="29">
        <f t="shared" si="8"/>
        <v>33</v>
      </c>
      <c r="O87" s="33">
        <f>RANK(N87,$N$15:$N$144,0)+COUNTIF($N$15:N87,N87)-1</f>
        <v>124</v>
      </c>
      <c r="P87" s="34" t="str">
        <f t="shared" si="9"/>
        <v>Tidak Masuk 90 Besar</v>
      </c>
      <c r="Q87" s="50"/>
      <c r="R87" s="50"/>
    </row>
    <row r="88" spans="1:18" ht="15" customHeight="1" x14ac:dyDescent="0.35">
      <c r="A88" s="35"/>
      <c r="B88" s="28">
        <v>74</v>
      </c>
      <c r="C88" s="28">
        <v>74</v>
      </c>
      <c r="D88" s="46" t="s">
        <v>98</v>
      </c>
      <c r="E88" s="46">
        <v>43539</v>
      </c>
      <c r="F88" s="47">
        <v>45839</v>
      </c>
      <c r="G88" s="29">
        <f t="shared" si="0"/>
        <v>6</v>
      </c>
      <c r="H88" s="29">
        <f t="shared" si="1"/>
        <v>3</v>
      </c>
      <c r="I88" s="29">
        <f t="shared" si="2"/>
        <v>14</v>
      </c>
      <c r="J88" s="30" t="str">
        <f t="shared" si="6"/>
        <v>8</v>
      </c>
      <c r="K88" s="48" t="s">
        <v>21</v>
      </c>
      <c r="L88" s="49" t="s">
        <v>22</v>
      </c>
      <c r="M88" s="57" t="str">
        <f t="shared" si="5"/>
        <v>50</v>
      </c>
      <c r="N88" s="29">
        <f t="shared" si="8"/>
        <v>58</v>
      </c>
      <c r="O88" s="33">
        <f>RANK(N88,$N$15:$N$144,0)+COUNTIF($N$15:N88,N88)-1</f>
        <v>91</v>
      </c>
      <c r="P88" s="34" t="str">
        <f t="shared" si="9"/>
        <v>Tidak Masuk 90 Besar</v>
      </c>
      <c r="Q88" s="50"/>
      <c r="R88" s="50"/>
    </row>
    <row r="89" spans="1:18" ht="15" customHeight="1" x14ac:dyDescent="0.35">
      <c r="A89" s="35"/>
      <c r="B89" s="28">
        <v>75</v>
      </c>
      <c r="C89" s="28">
        <v>75</v>
      </c>
      <c r="D89" s="46" t="s">
        <v>99</v>
      </c>
      <c r="E89" s="46">
        <v>43828</v>
      </c>
      <c r="F89" s="47">
        <v>45839</v>
      </c>
      <c r="G89" s="29">
        <f t="shared" si="0"/>
        <v>5</v>
      </c>
      <c r="H89" s="29">
        <f t="shared" si="1"/>
        <v>6</v>
      </c>
      <c r="I89" s="29">
        <f t="shared" si="2"/>
        <v>28</v>
      </c>
      <c r="J89" s="30" t="str">
        <f t="shared" si="6"/>
        <v>3</v>
      </c>
      <c r="K89" s="48" t="s">
        <v>21</v>
      </c>
      <c r="L89" s="49" t="s">
        <v>24</v>
      </c>
      <c r="M89" s="57" t="str">
        <f t="shared" si="5"/>
        <v>30</v>
      </c>
      <c r="N89" s="29">
        <f t="shared" si="8"/>
        <v>33</v>
      </c>
      <c r="O89" s="33">
        <f>RANK(N89,$N$15:$N$144,0)+COUNTIF($N$15:N89,N89)-1</f>
        <v>125</v>
      </c>
      <c r="P89" s="34" t="str">
        <f t="shared" si="9"/>
        <v>Tidak Masuk 90 Besar</v>
      </c>
      <c r="Q89" s="50"/>
      <c r="R89" s="50"/>
    </row>
    <row r="90" spans="1:18" ht="15" customHeight="1" x14ac:dyDescent="0.35">
      <c r="A90" s="35"/>
      <c r="B90" s="28">
        <v>76</v>
      </c>
      <c r="C90" s="28">
        <v>76</v>
      </c>
      <c r="D90" s="46" t="s">
        <v>100</v>
      </c>
      <c r="E90" s="46">
        <v>43601</v>
      </c>
      <c r="F90" s="47">
        <v>45839</v>
      </c>
      <c r="G90" s="29">
        <f t="shared" si="0"/>
        <v>6</v>
      </c>
      <c r="H90" s="29">
        <f t="shared" si="1"/>
        <v>1</v>
      </c>
      <c r="I90" s="29">
        <f t="shared" si="2"/>
        <v>15</v>
      </c>
      <c r="J90" s="30" t="str">
        <f t="shared" si="6"/>
        <v>6</v>
      </c>
      <c r="K90" s="48" t="s">
        <v>21</v>
      </c>
      <c r="L90" s="49" t="s">
        <v>24</v>
      </c>
      <c r="M90" s="57" t="str">
        <f t="shared" si="5"/>
        <v>30</v>
      </c>
      <c r="N90" s="29">
        <f t="shared" si="8"/>
        <v>36</v>
      </c>
      <c r="O90" s="33">
        <f>RANK(N90,$N$15:$N$144,0)+COUNTIF($N$15:N90,N90)-1</f>
        <v>116</v>
      </c>
      <c r="P90" s="34" t="str">
        <f t="shared" si="9"/>
        <v>Tidak Masuk 90 Besar</v>
      </c>
      <c r="Q90" s="50"/>
      <c r="R90" s="50"/>
    </row>
    <row r="91" spans="1:18" ht="15" customHeight="1" x14ac:dyDescent="0.35">
      <c r="A91" s="35"/>
      <c r="B91" s="28">
        <v>77</v>
      </c>
      <c r="C91" s="28">
        <v>77</v>
      </c>
      <c r="D91" s="46" t="s">
        <v>101</v>
      </c>
      <c r="E91" s="46">
        <v>43011</v>
      </c>
      <c r="F91" s="47">
        <v>45839</v>
      </c>
      <c r="G91" s="29">
        <f t="shared" si="0"/>
        <v>7</v>
      </c>
      <c r="H91" s="29">
        <f t="shared" si="1"/>
        <v>8</v>
      </c>
      <c r="I91" s="29">
        <f t="shared" si="2"/>
        <v>2</v>
      </c>
      <c r="J91" s="30" t="str">
        <f t="shared" si="6"/>
        <v>100</v>
      </c>
      <c r="K91" s="48" t="s">
        <v>21</v>
      </c>
      <c r="L91" s="49" t="s">
        <v>22</v>
      </c>
      <c r="M91" s="57" t="str">
        <f t="shared" si="5"/>
        <v>50</v>
      </c>
      <c r="N91" s="29">
        <f t="shared" si="8"/>
        <v>150</v>
      </c>
      <c r="O91" s="33">
        <f>RANK(N91,$N$15:$N$144,0)+COUNTIF($N$15:N91,N91)-1</f>
        <v>18</v>
      </c>
      <c r="P91" s="34" t="str">
        <f t="shared" si="9"/>
        <v>Masuk 90 Besar</v>
      </c>
      <c r="Q91" s="50"/>
      <c r="R91" s="50"/>
    </row>
    <row r="92" spans="1:18" ht="15" customHeight="1" x14ac:dyDescent="0.35">
      <c r="A92" s="35"/>
      <c r="B92" s="28">
        <v>78</v>
      </c>
      <c r="C92" s="28">
        <v>78</v>
      </c>
      <c r="D92" s="46" t="s">
        <v>102</v>
      </c>
      <c r="E92" s="46">
        <v>43216</v>
      </c>
      <c r="F92" s="47">
        <v>45839</v>
      </c>
      <c r="G92" s="29">
        <f t="shared" si="0"/>
        <v>7</v>
      </c>
      <c r="H92" s="29">
        <f t="shared" si="1"/>
        <v>2</v>
      </c>
      <c r="I92" s="29">
        <f t="shared" si="2"/>
        <v>25</v>
      </c>
      <c r="J92" s="30" t="str">
        <f t="shared" si="6"/>
        <v>100</v>
      </c>
      <c r="K92" s="48" t="s">
        <v>21</v>
      </c>
      <c r="L92" s="49" t="s">
        <v>24</v>
      </c>
      <c r="M92" s="57" t="str">
        <f t="shared" si="5"/>
        <v>30</v>
      </c>
      <c r="N92" s="29">
        <f t="shared" si="8"/>
        <v>130</v>
      </c>
      <c r="O92" s="33">
        <f>RANK(N92,$N$15:$N$144,0)+COUNTIF($N$15:N92,N92)-1</f>
        <v>49</v>
      </c>
      <c r="P92" s="34" t="str">
        <f t="shared" si="9"/>
        <v>Masuk 90 Besar</v>
      </c>
      <c r="Q92" s="50"/>
      <c r="R92" s="50"/>
    </row>
    <row r="93" spans="1:18" ht="15" customHeight="1" x14ac:dyDescent="0.35">
      <c r="A93" s="35"/>
      <c r="B93" s="28">
        <v>79</v>
      </c>
      <c r="C93" s="28">
        <v>79</v>
      </c>
      <c r="D93" s="46" t="s">
        <v>103</v>
      </c>
      <c r="E93" s="46">
        <v>43120</v>
      </c>
      <c r="F93" s="47">
        <v>45839</v>
      </c>
      <c r="G93" s="29">
        <f t="shared" si="0"/>
        <v>7</v>
      </c>
      <c r="H93" s="29">
        <f t="shared" si="1"/>
        <v>5</v>
      </c>
      <c r="I93" s="29">
        <f t="shared" si="2"/>
        <v>19</v>
      </c>
      <c r="J93" s="30" t="str">
        <f t="shared" si="6"/>
        <v>100</v>
      </c>
      <c r="K93" s="48" t="s">
        <v>21</v>
      </c>
      <c r="L93" s="49" t="s">
        <v>24</v>
      </c>
      <c r="M93" s="57" t="str">
        <f t="shared" si="5"/>
        <v>30</v>
      </c>
      <c r="N93" s="29">
        <f t="shared" si="8"/>
        <v>130</v>
      </c>
      <c r="O93" s="33">
        <f>RANK(N93,$N$15:$N$144,0)+COUNTIF($N$15:N93,N93)-1</f>
        <v>50</v>
      </c>
      <c r="P93" s="34" t="str">
        <f t="shared" si="9"/>
        <v>Masuk 90 Besar</v>
      </c>
      <c r="Q93" s="50"/>
      <c r="R93" s="50"/>
    </row>
    <row r="94" spans="1:18" ht="15" customHeight="1" x14ac:dyDescent="0.35">
      <c r="A94" s="35"/>
      <c r="B94" s="28">
        <v>80</v>
      </c>
      <c r="C94" s="28">
        <v>80</v>
      </c>
      <c r="D94" s="46" t="s">
        <v>104</v>
      </c>
      <c r="E94" s="46">
        <v>43729</v>
      </c>
      <c r="F94" s="47">
        <v>45839</v>
      </c>
      <c r="G94" s="29">
        <f t="shared" si="0"/>
        <v>5</v>
      </c>
      <c r="H94" s="29">
        <f t="shared" si="1"/>
        <v>9</v>
      </c>
      <c r="I94" s="29">
        <f t="shared" si="2"/>
        <v>20</v>
      </c>
      <c r="J94" s="30" t="str">
        <f t="shared" si="6"/>
        <v>3</v>
      </c>
      <c r="K94" s="48" t="s">
        <v>21</v>
      </c>
      <c r="L94" s="49" t="s">
        <v>24</v>
      </c>
      <c r="M94" s="57" t="str">
        <f t="shared" si="5"/>
        <v>30</v>
      </c>
      <c r="N94" s="29">
        <f t="shared" si="8"/>
        <v>33</v>
      </c>
      <c r="O94" s="33">
        <f>RANK(N94,$N$15:$N$144,0)+COUNTIF($N$15:N94,N94)-1</f>
        <v>126</v>
      </c>
      <c r="P94" s="34" t="str">
        <f t="shared" si="9"/>
        <v>Tidak Masuk 90 Besar</v>
      </c>
      <c r="Q94" s="50"/>
      <c r="R94" s="50"/>
    </row>
    <row r="95" spans="1:18" ht="15" customHeight="1" x14ac:dyDescent="0.35">
      <c r="A95" s="35"/>
      <c r="B95" s="28">
        <v>81</v>
      </c>
      <c r="C95" s="28">
        <v>81</v>
      </c>
      <c r="D95" s="46" t="s">
        <v>101</v>
      </c>
      <c r="E95" s="46">
        <v>43404</v>
      </c>
      <c r="F95" s="47">
        <v>45839</v>
      </c>
      <c r="G95" s="29">
        <f t="shared" si="0"/>
        <v>6</v>
      </c>
      <c r="H95" s="29">
        <f t="shared" si="1"/>
        <v>8</v>
      </c>
      <c r="I95" s="29">
        <f t="shared" si="2"/>
        <v>30</v>
      </c>
      <c r="J95" s="30" t="str">
        <f t="shared" si="6"/>
        <v>40</v>
      </c>
      <c r="K95" s="48" t="s">
        <v>21</v>
      </c>
      <c r="L95" s="49" t="s">
        <v>24</v>
      </c>
      <c r="M95" s="57" t="str">
        <f t="shared" si="5"/>
        <v>30</v>
      </c>
      <c r="N95" s="29">
        <f t="shared" si="8"/>
        <v>70</v>
      </c>
      <c r="O95" s="33">
        <f>RANK(N95,$N$15:$N$144,0)+COUNTIF($N$15:N95,N95)-1</f>
        <v>80</v>
      </c>
      <c r="P95" s="34" t="str">
        <f t="shared" si="9"/>
        <v>Masuk 90 Besar</v>
      </c>
      <c r="Q95" s="50"/>
      <c r="R95" s="50"/>
    </row>
    <row r="96" spans="1:18" ht="15" customHeight="1" x14ac:dyDescent="0.35">
      <c r="A96" s="35"/>
      <c r="B96" s="28">
        <v>82</v>
      </c>
      <c r="C96" s="28">
        <v>82</v>
      </c>
      <c r="D96" s="46" t="s">
        <v>64</v>
      </c>
      <c r="E96" s="46">
        <v>43372</v>
      </c>
      <c r="F96" s="47">
        <v>45839</v>
      </c>
      <c r="G96" s="29">
        <f t="shared" si="0"/>
        <v>6</v>
      </c>
      <c r="H96" s="29">
        <f t="shared" si="1"/>
        <v>9</v>
      </c>
      <c r="I96" s="29">
        <f t="shared" si="2"/>
        <v>28</v>
      </c>
      <c r="J96" s="30" t="str">
        <f t="shared" si="6"/>
        <v>50</v>
      </c>
      <c r="K96" s="48" t="s">
        <v>21</v>
      </c>
      <c r="L96" s="49" t="s">
        <v>24</v>
      </c>
      <c r="M96" s="57" t="str">
        <f t="shared" si="5"/>
        <v>30</v>
      </c>
      <c r="N96" s="29">
        <f t="shared" si="8"/>
        <v>80</v>
      </c>
      <c r="O96" s="33">
        <f>RANK(N96,$N$15:$N$144,0)+COUNTIF($N$15:N96,N96)-1</f>
        <v>76</v>
      </c>
      <c r="P96" s="34" t="str">
        <f t="shared" si="9"/>
        <v>Masuk 90 Besar</v>
      </c>
      <c r="Q96" s="50"/>
      <c r="R96" s="50"/>
    </row>
    <row r="97" spans="1:18" ht="15" customHeight="1" x14ac:dyDescent="0.35">
      <c r="A97" s="35"/>
      <c r="B97" s="28">
        <v>83</v>
      </c>
      <c r="C97" s="28">
        <v>83</v>
      </c>
      <c r="D97" s="46" t="s">
        <v>105</v>
      </c>
      <c r="E97" s="46">
        <v>43405</v>
      </c>
      <c r="F97" s="47">
        <v>45839</v>
      </c>
      <c r="G97" s="29">
        <f t="shared" si="0"/>
        <v>6</v>
      </c>
      <c r="H97" s="29">
        <f t="shared" si="1"/>
        <v>8</v>
      </c>
      <c r="I97" s="29">
        <f t="shared" si="2"/>
        <v>0</v>
      </c>
      <c r="J97" s="30" t="str">
        <f t="shared" si="6"/>
        <v>40</v>
      </c>
      <c r="K97" s="48" t="s">
        <v>21</v>
      </c>
      <c r="L97" s="49" t="s">
        <v>24</v>
      </c>
      <c r="M97" s="57" t="str">
        <f t="shared" si="5"/>
        <v>30</v>
      </c>
      <c r="N97" s="29">
        <f t="shared" si="8"/>
        <v>70</v>
      </c>
      <c r="O97" s="33">
        <f>RANK(N97,$N$15:$N$144,0)+COUNTIF($N$15:N97,N97)-1</f>
        <v>81</v>
      </c>
      <c r="P97" s="34" t="str">
        <f t="shared" si="9"/>
        <v>Masuk 90 Besar</v>
      </c>
      <c r="Q97" s="50"/>
      <c r="R97" s="50"/>
    </row>
    <row r="98" spans="1:18" ht="15" customHeight="1" x14ac:dyDescent="0.35">
      <c r="A98" s="35"/>
      <c r="B98" s="28">
        <v>84</v>
      </c>
      <c r="C98" s="28">
        <v>84</v>
      </c>
      <c r="D98" s="46" t="s">
        <v>106</v>
      </c>
      <c r="E98" s="46">
        <v>43621</v>
      </c>
      <c r="F98" s="47">
        <v>45839</v>
      </c>
      <c r="G98" s="29">
        <f t="shared" si="0"/>
        <v>6</v>
      </c>
      <c r="H98" s="29">
        <f t="shared" si="1"/>
        <v>0</v>
      </c>
      <c r="I98" s="29">
        <f t="shared" si="2"/>
        <v>4</v>
      </c>
      <c r="J98" s="30" t="str">
        <f t="shared" si="6"/>
        <v>5</v>
      </c>
      <c r="K98" s="48" t="s">
        <v>21</v>
      </c>
      <c r="L98" s="49" t="s">
        <v>24</v>
      </c>
      <c r="M98" s="57" t="str">
        <f t="shared" si="5"/>
        <v>30</v>
      </c>
      <c r="N98" s="29">
        <f t="shared" si="8"/>
        <v>35</v>
      </c>
      <c r="O98" s="33">
        <f>RANK(N98,$N$15:$N$144,0)+COUNTIF($N$15:N98,N98)-1</f>
        <v>118</v>
      </c>
      <c r="P98" s="34" t="str">
        <f t="shared" si="9"/>
        <v>Tidak Masuk 90 Besar</v>
      </c>
      <c r="Q98" s="50"/>
      <c r="R98" s="50"/>
    </row>
    <row r="99" spans="1:18" ht="15" customHeight="1" x14ac:dyDescent="0.35">
      <c r="A99" s="35"/>
      <c r="B99" s="28">
        <v>85</v>
      </c>
      <c r="C99" s="28">
        <v>85</v>
      </c>
      <c r="D99" s="46" t="s">
        <v>107</v>
      </c>
      <c r="E99" s="46">
        <v>43362</v>
      </c>
      <c r="F99" s="47">
        <v>45839</v>
      </c>
      <c r="G99" s="29">
        <f t="shared" si="0"/>
        <v>6</v>
      </c>
      <c r="H99" s="29">
        <f t="shared" si="1"/>
        <v>9</v>
      </c>
      <c r="I99" s="29">
        <f t="shared" si="2"/>
        <v>18</v>
      </c>
      <c r="J99" s="30" t="str">
        <f t="shared" si="6"/>
        <v>50</v>
      </c>
      <c r="K99" s="48" t="s">
        <v>21</v>
      </c>
      <c r="L99" s="49" t="s">
        <v>24</v>
      </c>
      <c r="M99" s="57" t="str">
        <f t="shared" si="5"/>
        <v>30</v>
      </c>
      <c r="N99" s="29">
        <f t="shared" si="8"/>
        <v>80</v>
      </c>
      <c r="O99" s="33">
        <f>RANK(N99,$N$15:$N$144,0)+COUNTIF($N$15:N99,N99)-1</f>
        <v>77</v>
      </c>
      <c r="P99" s="34" t="str">
        <f t="shared" si="9"/>
        <v>Masuk 90 Besar</v>
      </c>
      <c r="Q99" s="50"/>
      <c r="R99" s="50"/>
    </row>
    <row r="100" spans="1:18" ht="15" customHeight="1" x14ac:dyDescent="0.35">
      <c r="A100" s="35"/>
      <c r="B100" s="28">
        <v>86</v>
      </c>
      <c r="C100" s="28">
        <v>86</v>
      </c>
      <c r="D100" s="46" t="s">
        <v>108</v>
      </c>
      <c r="E100" s="46">
        <v>43786</v>
      </c>
      <c r="F100" s="47">
        <v>45839</v>
      </c>
      <c r="G100" s="29">
        <f t="shared" si="0"/>
        <v>5</v>
      </c>
      <c r="H100" s="29">
        <f t="shared" si="1"/>
        <v>7</v>
      </c>
      <c r="I100" s="29">
        <f t="shared" si="2"/>
        <v>16</v>
      </c>
      <c r="J100" s="30" t="str">
        <f t="shared" si="6"/>
        <v>3</v>
      </c>
      <c r="K100" s="48" t="s">
        <v>21</v>
      </c>
      <c r="L100" s="49" t="s">
        <v>24</v>
      </c>
      <c r="M100" s="57" t="str">
        <f t="shared" si="5"/>
        <v>30</v>
      </c>
      <c r="N100" s="29">
        <f t="shared" si="8"/>
        <v>33</v>
      </c>
      <c r="O100" s="33">
        <f>RANK(N100,$N$15:$N$144,0)+COUNTIF($N$15:N100,N100)-1</f>
        <v>127</v>
      </c>
      <c r="P100" s="34" t="str">
        <f t="shared" si="9"/>
        <v>Tidak Masuk 90 Besar</v>
      </c>
      <c r="Q100" s="50"/>
      <c r="R100" s="50"/>
    </row>
    <row r="101" spans="1:18" ht="15" customHeight="1" x14ac:dyDescent="0.35">
      <c r="A101" s="35"/>
      <c r="B101" s="28">
        <v>87</v>
      </c>
      <c r="C101" s="28">
        <v>87</v>
      </c>
      <c r="D101" s="46" t="s">
        <v>109</v>
      </c>
      <c r="E101" s="46">
        <v>43226</v>
      </c>
      <c r="F101" s="47">
        <v>45839</v>
      </c>
      <c r="G101" s="29">
        <f t="shared" si="0"/>
        <v>7</v>
      </c>
      <c r="H101" s="29">
        <f t="shared" si="1"/>
        <v>1</v>
      </c>
      <c r="I101" s="29">
        <f t="shared" si="2"/>
        <v>5</v>
      </c>
      <c r="J101" s="30" t="str">
        <f t="shared" si="6"/>
        <v>100</v>
      </c>
      <c r="K101" s="48" t="s">
        <v>21</v>
      </c>
      <c r="L101" s="49" t="s">
        <v>24</v>
      </c>
      <c r="M101" s="57" t="str">
        <f t="shared" si="5"/>
        <v>30</v>
      </c>
      <c r="N101" s="29">
        <f t="shared" si="8"/>
        <v>130</v>
      </c>
      <c r="O101" s="33">
        <f>RANK(N101,$N$15:$N$144,0)+COUNTIF($N$15:N101,N101)-1</f>
        <v>51</v>
      </c>
      <c r="P101" s="34" t="str">
        <f t="shared" si="9"/>
        <v>Masuk 90 Besar</v>
      </c>
      <c r="Q101" s="50"/>
      <c r="R101" s="50"/>
    </row>
    <row r="102" spans="1:18" ht="15" customHeight="1" x14ac:dyDescent="0.35">
      <c r="A102" s="35"/>
      <c r="B102" s="28">
        <v>88</v>
      </c>
      <c r="C102" s="28">
        <v>88</v>
      </c>
      <c r="D102" s="46" t="s">
        <v>65</v>
      </c>
      <c r="E102" s="46">
        <v>43639</v>
      </c>
      <c r="F102" s="47">
        <v>45839</v>
      </c>
      <c r="G102" s="29">
        <f t="shared" si="0"/>
        <v>6</v>
      </c>
      <c r="H102" s="29">
        <f t="shared" si="1"/>
        <v>0</v>
      </c>
      <c r="I102" s="29">
        <f t="shared" si="2"/>
        <v>22</v>
      </c>
      <c r="J102" s="30" t="str">
        <f t="shared" si="6"/>
        <v>5</v>
      </c>
      <c r="K102" s="48" t="s">
        <v>21</v>
      </c>
      <c r="L102" s="49" t="s">
        <v>24</v>
      </c>
      <c r="M102" s="57" t="str">
        <f t="shared" si="5"/>
        <v>30</v>
      </c>
      <c r="N102" s="29">
        <f t="shared" si="8"/>
        <v>35</v>
      </c>
      <c r="O102" s="33">
        <f>RANK(N102,$N$15:$N$144,0)+COUNTIF($N$15:N102,N102)-1</f>
        <v>119</v>
      </c>
      <c r="P102" s="34" t="str">
        <f t="shared" si="9"/>
        <v>Tidak Masuk 90 Besar</v>
      </c>
      <c r="Q102" s="50"/>
      <c r="R102" s="50"/>
    </row>
    <row r="103" spans="1:18" ht="15" customHeight="1" x14ac:dyDescent="0.35">
      <c r="A103" s="35"/>
      <c r="B103" s="28">
        <v>89</v>
      </c>
      <c r="C103" s="28">
        <v>89</v>
      </c>
      <c r="D103" s="46" t="s">
        <v>110</v>
      </c>
      <c r="E103" s="46">
        <v>43752</v>
      </c>
      <c r="F103" s="47">
        <v>45839</v>
      </c>
      <c r="G103" s="29">
        <f t="shared" si="0"/>
        <v>5</v>
      </c>
      <c r="H103" s="29">
        <f t="shared" si="1"/>
        <v>8</v>
      </c>
      <c r="I103" s="29">
        <f t="shared" si="2"/>
        <v>13</v>
      </c>
      <c r="J103" s="30" t="str">
        <f t="shared" si="6"/>
        <v>3</v>
      </c>
      <c r="K103" s="48" t="s">
        <v>21</v>
      </c>
      <c r="L103" s="49" t="s">
        <v>24</v>
      </c>
      <c r="M103" s="57" t="str">
        <f t="shared" si="5"/>
        <v>30</v>
      </c>
      <c r="N103" s="29">
        <f t="shared" si="8"/>
        <v>33</v>
      </c>
      <c r="O103" s="33">
        <f>RANK(N103,$N$15:$N$144,0)+COUNTIF($N$15:N103,N103)-1</f>
        <v>128</v>
      </c>
      <c r="P103" s="34" t="str">
        <f t="shared" si="9"/>
        <v>Tidak Masuk 90 Besar</v>
      </c>
      <c r="Q103" s="50"/>
      <c r="R103" s="50"/>
    </row>
    <row r="104" spans="1:18" ht="15" customHeight="1" x14ac:dyDescent="0.35">
      <c r="A104" s="35"/>
      <c r="B104" s="28">
        <v>90</v>
      </c>
      <c r="C104" s="28">
        <v>90</v>
      </c>
      <c r="D104" s="46" t="s">
        <v>111</v>
      </c>
      <c r="E104" s="46">
        <v>43474</v>
      </c>
      <c r="F104" s="47">
        <v>45839</v>
      </c>
      <c r="G104" s="29">
        <f t="shared" si="0"/>
        <v>6</v>
      </c>
      <c r="H104" s="29">
        <f t="shared" si="1"/>
        <v>5</v>
      </c>
      <c r="I104" s="29">
        <f t="shared" si="2"/>
        <v>8</v>
      </c>
      <c r="J104" s="30" t="str">
        <f t="shared" si="6"/>
        <v>10</v>
      </c>
      <c r="K104" s="48" t="s">
        <v>21</v>
      </c>
      <c r="L104" s="49" t="s">
        <v>24</v>
      </c>
      <c r="M104" s="57" t="str">
        <f t="shared" si="5"/>
        <v>30</v>
      </c>
      <c r="N104" s="29">
        <f t="shared" si="8"/>
        <v>40</v>
      </c>
      <c r="O104" s="33">
        <f>RANK(N104,$N$15:$N$144,0)+COUNTIF($N$15:N104,N104)-1</f>
        <v>108</v>
      </c>
      <c r="P104" s="34" t="str">
        <f t="shared" si="9"/>
        <v>Tidak Masuk 90 Besar</v>
      </c>
      <c r="Q104" s="50"/>
      <c r="R104" s="50"/>
    </row>
    <row r="105" spans="1:18" ht="15" customHeight="1" x14ac:dyDescent="0.35">
      <c r="A105" s="35"/>
      <c r="B105" s="28">
        <v>91</v>
      </c>
      <c r="C105" s="28">
        <v>91</v>
      </c>
      <c r="D105" s="46" t="s">
        <v>112</v>
      </c>
      <c r="E105" s="46">
        <v>42825</v>
      </c>
      <c r="F105" s="47">
        <v>45839</v>
      </c>
      <c r="G105" s="29">
        <f t="shared" si="0"/>
        <v>8</v>
      </c>
      <c r="H105" s="29">
        <f t="shared" si="1"/>
        <v>3</v>
      </c>
      <c r="I105" s="29">
        <f t="shared" si="2"/>
        <v>30</v>
      </c>
      <c r="J105" s="30" t="str">
        <f t="shared" si="6"/>
        <v>100</v>
      </c>
      <c r="K105" s="48" t="s">
        <v>21</v>
      </c>
      <c r="L105" s="49" t="s">
        <v>24</v>
      </c>
      <c r="M105" s="57" t="str">
        <f t="shared" si="5"/>
        <v>30</v>
      </c>
      <c r="N105" s="29">
        <f t="shared" si="8"/>
        <v>130</v>
      </c>
      <c r="O105" s="33">
        <f>RANK(N105,$N$15:$N$144,0)+COUNTIF($N$15:N105,N105)-1</f>
        <v>52</v>
      </c>
      <c r="P105" s="34" t="str">
        <f t="shared" si="9"/>
        <v>Masuk 90 Besar</v>
      </c>
      <c r="Q105" s="50"/>
      <c r="R105" s="50"/>
    </row>
    <row r="106" spans="1:18" ht="15" customHeight="1" x14ac:dyDescent="0.35">
      <c r="A106" s="35"/>
      <c r="B106" s="28">
        <v>92</v>
      </c>
      <c r="C106" s="28">
        <v>92</v>
      </c>
      <c r="D106" s="46" t="s">
        <v>113</v>
      </c>
      <c r="E106" s="46">
        <v>43210</v>
      </c>
      <c r="F106" s="47">
        <v>45839</v>
      </c>
      <c r="G106" s="29">
        <f t="shared" si="0"/>
        <v>7</v>
      </c>
      <c r="H106" s="29">
        <f t="shared" si="1"/>
        <v>2</v>
      </c>
      <c r="I106" s="29">
        <f t="shared" si="2"/>
        <v>19</v>
      </c>
      <c r="J106" s="30" t="str">
        <f t="shared" si="6"/>
        <v>100</v>
      </c>
      <c r="K106" s="48" t="s">
        <v>21</v>
      </c>
      <c r="L106" s="49" t="s">
        <v>24</v>
      </c>
      <c r="M106" s="57" t="str">
        <f t="shared" si="5"/>
        <v>30</v>
      </c>
      <c r="N106" s="29">
        <f t="shared" si="8"/>
        <v>130</v>
      </c>
      <c r="O106" s="33">
        <f>RANK(N106,$N$15:$N$144,0)+COUNTIF($N$15:N106,N106)-1</f>
        <v>53</v>
      </c>
      <c r="P106" s="34" t="str">
        <f t="shared" si="9"/>
        <v>Masuk 90 Besar</v>
      </c>
      <c r="Q106" s="50"/>
      <c r="R106" s="50"/>
    </row>
    <row r="107" spans="1:18" ht="15" customHeight="1" x14ac:dyDescent="0.35">
      <c r="A107" s="35"/>
      <c r="B107" s="28">
        <v>93</v>
      </c>
      <c r="C107" s="28">
        <v>93</v>
      </c>
      <c r="D107" s="46" t="s">
        <v>114</v>
      </c>
      <c r="E107" s="46">
        <v>43026</v>
      </c>
      <c r="F107" s="47">
        <v>45839</v>
      </c>
      <c r="G107" s="29">
        <f t="shared" si="0"/>
        <v>7</v>
      </c>
      <c r="H107" s="29">
        <f t="shared" si="1"/>
        <v>8</v>
      </c>
      <c r="I107" s="29">
        <f t="shared" si="2"/>
        <v>17</v>
      </c>
      <c r="J107" s="30" t="str">
        <f t="shared" si="6"/>
        <v>100</v>
      </c>
      <c r="K107" s="48" t="s">
        <v>21</v>
      </c>
      <c r="L107" s="49" t="s">
        <v>24</v>
      </c>
      <c r="M107" s="57" t="str">
        <f t="shared" si="5"/>
        <v>30</v>
      </c>
      <c r="N107" s="29">
        <f t="shared" si="8"/>
        <v>130</v>
      </c>
      <c r="O107" s="33">
        <f>RANK(N107,$N$15:$N$144,0)+COUNTIF($N$15:N107,N107)-1</f>
        <v>54</v>
      </c>
      <c r="P107" s="34" t="str">
        <f t="shared" si="9"/>
        <v>Masuk 90 Besar</v>
      </c>
      <c r="Q107" s="50"/>
      <c r="R107" s="50"/>
    </row>
    <row r="108" spans="1:18" ht="15" customHeight="1" x14ac:dyDescent="0.35">
      <c r="A108" s="35"/>
      <c r="B108" s="28">
        <v>94</v>
      </c>
      <c r="C108" s="28">
        <v>94</v>
      </c>
      <c r="D108" s="46" t="s">
        <v>115</v>
      </c>
      <c r="E108" s="46">
        <v>43567</v>
      </c>
      <c r="F108" s="47">
        <v>45839</v>
      </c>
      <c r="G108" s="29">
        <f t="shared" si="0"/>
        <v>6</v>
      </c>
      <c r="H108" s="29">
        <f t="shared" si="1"/>
        <v>2</v>
      </c>
      <c r="I108" s="29">
        <f t="shared" si="2"/>
        <v>11</v>
      </c>
      <c r="J108" s="30" t="str">
        <f t="shared" si="6"/>
        <v>7</v>
      </c>
      <c r="K108" s="48" t="s">
        <v>21</v>
      </c>
      <c r="L108" s="49" t="s">
        <v>24</v>
      </c>
      <c r="M108" s="57" t="str">
        <f t="shared" si="5"/>
        <v>30</v>
      </c>
      <c r="N108" s="29">
        <f t="shared" si="8"/>
        <v>37</v>
      </c>
      <c r="O108" s="33">
        <f>RANK(N108,$N$15:$N$144,0)+COUNTIF($N$15:N108,N108)-1</f>
        <v>113</v>
      </c>
      <c r="P108" s="34" t="str">
        <f t="shared" si="9"/>
        <v>Tidak Masuk 90 Besar</v>
      </c>
      <c r="Q108" s="50"/>
      <c r="R108" s="50"/>
    </row>
    <row r="109" spans="1:18" ht="15" customHeight="1" x14ac:dyDescent="0.35">
      <c r="A109" s="35"/>
      <c r="B109" s="28">
        <v>95</v>
      </c>
      <c r="C109" s="28">
        <v>95</v>
      </c>
      <c r="D109" s="46" t="s">
        <v>116</v>
      </c>
      <c r="E109" s="46">
        <v>42987</v>
      </c>
      <c r="F109" s="47">
        <v>45839</v>
      </c>
      <c r="G109" s="29">
        <f t="shared" si="0"/>
        <v>7</v>
      </c>
      <c r="H109" s="29">
        <f t="shared" si="1"/>
        <v>9</v>
      </c>
      <c r="I109" s="29">
        <f t="shared" si="2"/>
        <v>8</v>
      </c>
      <c r="J109" s="30" t="str">
        <f t="shared" si="6"/>
        <v>100</v>
      </c>
      <c r="K109" s="48" t="s">
        <v>21</v>
      </c>
      <c r="L109" s="49" t="s">
        <v>24</v>
      </c>
      <c r="M109" s="57" t="str">
        <f t="shared" si="5"/>
        <v>30</v>
      </c>
      <c r="N109" s="29">
        <f t="shared" si="8"/>
        <v>130</v>
      </c>
      <c r="O109" s="33">
        <f>RANK(N109,$N$15:$N$144,0)+COUNTIF($N$15:N109,N109)-1</f>
        <v>55</v>
      </c>
      <c r="P109" s="34" t="str">
        <f t="shared" si="9"/>
        <v>Masuk 90 Besar</v>
      </c>
      <c r="Q109" s="50"/>
      <c r="R109" s="50"/>
    </row>
    <row r="110" spans="1:18" ht="15" customHeight="1" x14ac:dyDescent="0.35">
      <c r="A110" s="35"/>
      <c r="B110" s="28">
        <v>96</v>
      </c>
      <c r="C110" s="28">
        <v>96</v>
      </c>
      <c r="D110" s="46" t="s">
        <v>40</v>
      </c>
      <c r="E110" s="46">
        <v>42817</v>
      </c>
      <c r="F110" s="47">
        <v>45839</v>
      </c>
      <c r="G110" s="29">
        <f t="shared" si="0"/>
        <v>8</v>
      </c>
      <c r="H110" s="29">
        <f t="shared" si="1"/>
        <v>3</v>
      </c>
      <c r="I110" s="29">
        <f t="shared" si="2"/>
        <v>22</v>
      </c>
      <c r="J110" s="30" t="str">
        <f t="shared" si="6"/>
        <v>100</v>
      </c>
      <c r="K110" s="48" t="s">
        <v>21</v>
      </c>
      <c r="L110" s="49" t="s">
        <v>24</v>
      </c>
      <c r="M110" s="57" t="str">
        <f t="shared" si="5"/>
        <v>30</v>
      </c>
      <c r="N110" s="29">
        <f t="shared" si="8"/>
        <v>130</v>
      </c>
      <c r="O110" s="33">
        <f>RANK(N110,$N$15:$N$144,0)+COUNTIF($N$15:N110,N110)-1</f>
        <v>56</v>
      </c>
      <c r="P110" s="34" t="str">
        <f t="shared" si="9"/>
        <v>Masuk 90 Besar</v>
      </c>
      <c r="Q110" s="50"/>
      <c r="R110" s="50"/>
    </row>
    <row r="111" spans="1:18" ht="15" customHeight="1" x14ac:dyDescent="0.35">
      <c r="A111" s="35"/>
      <c r="B111" s="28">
        <v>97</v>
      </c>
      <c r="C111" s="28">
        <v>97</v>
      </c>
      <c r="D111" s="46" t="s">
        <v>117</v>
      </c>
      <c r="E111" s="46">
        <v>43054</v>
      </c>
      <c r="F111" s="47">
        <v>45839</v>
      </c>
      <c r="G111" s="29">
        <f t="shared" si="0"/>
        <v>7</v>
      </c>
      <c r="H111" s="29">
        <f t="shared" si="1"/>
        <v>7</v>
      </c>
      <c r="I111" s="29">
        <f t="shared" si="2"/>
        <v>14</v>
      </c>
      <c r="J111" s="30" t="str">
        <f t="shared" si="6"/>
        <v>100</v>
      </c>
      <c r="K111" s="48" t="s">
        <v>21</v>
      </c>
      <c r="L111" s="49" t="s">
        <v>24</v>
      </c>
      <c r="M111" s="57" t="str">
        <f t="shared" si="5"/>
        <v>30</v>
      </c>
      <c r="N111" s="29">
        <f t="shared" ref="N111:N142" si="10">J111+M111</f>
        <v>130</v>
      </c>
      <c r="O111" s="33">
        <f>RANK(N111,$N$15:$N$144,0)+COUNTIF($N$15:N111,N111)-1</f>
        <v>57</v>
      </c>
      <c r="P111" s="34" t="str">
        <f t="shared" si="9"/>
        <v>Masuk 90 Besar</v>
      </c>
      <c r="Q111" s="50"/>
      <c r="R111" s="50"/>
    </row>
    <row r="112" spans="1:18" ht="15" customHeight="1" x14ac:dyDescent="0.35">
      <c r="A112" s="35"/>
      <c r="B112" s="28">
        <v>98</v>
      </c>
      <c r="C112" s="28">
        <v>98</v>
      </c>
      <c r="D112" s="46" t="s">
        <v>118</v>
      </c>
      <c r="E112" s="46">
        <v>43430</v>
      </c>
      <c r="F112" s="47">
        <v>45839</v>
      </c>
      <c r="G112" s="29">
        <f t="shared" si="0"/>
        <v>6</v>
      </c>
      <c r="H112" s="29">
        <f t="shared" si="1"/>
        <v>7</v>
      </c>
      <c r="I112" s="29">
        <f t="shared" si="2"/>
        <v>25</v>
      </c>
      <c r="J112" s="30" t="str">
        <f t="shared" si="6"/>
        <v>30</v>
      </c>
      <c r="K112" s="48" t="s">
        <v>21</v>
      </c>
      <c r="L112" s="49" t="s">
        <v>24</v>
      </c>
      <c r="M112" s="57" t="str">
        <f t="shared" si="5"/>
        <v>30</v>
      </c>
      <c r="N112" s="29">
        <f t="shared" si="10"/>
        <v>60</v>
      </c>
      <c r="O112" s="33">
        <f>RANK(N112,$N$15:$N$144,0)+COUNTIF($N$15:N112,N112)-1</f>
        <v>85</v>
      </c>
      <c r="P112" s="34" t="str">
        <f t="shared" si="9"/>
        <v>Masuk 90 Besar</v>
      </c>
      <c r="Q112" s="50"/>
      <c r="R112" s="50"/>
    </row>
    <row r="113" spans="1:18" ht="15" customHeight="1" x14ac:dyDescent="0.35">
      <c r="A113" s="35"/>
      <c r="B113" s="28">
        <v>99</v>
      </c>
      <c r="C113" s="28">
        <v>99</v>
      </c>
      <c r="D113" s="46" t="s">
        <v>119</v>
      </c>
      <c r="E113" s="46">
        <v>43036</v>
      </c>
      <c r="F113" s="47">
        <v>45839</v>
      </c>
      <c r="G113" s="29">
        <f t="shared" si="0"/>
        <v>7</v>
      </c>
      <c r="H113" s="29">
        <f t="shared" si="1"/>
        <v>8</v>
      </c>
      <c r="I113" s="29">
        <f t="shared" si="2"/>
        <v>27</v>
      </c>
      <c r="J113" s="30" t="str">
        <f t="shared" si="6"/>
        <v>100</v>
      </c>
      <c r="K113" s="48" t="s">
        <v>21</v>
      </c>
      <c r="L113" s="49" t="s">
        <v>24</v>
      </c>
      <c r="M113" s="57" t="str">
        <f t="shared" si="5"/>
        <v>30</v>
      </c>
      <c r="N113" s="29">
        <f t="shared" si="10"/>
        <v>130</v>
      </c>
      <c r="O113" s="33">
        <f>RANK(N113,$N$15:$N$144,0)+COUNTIF($N$15:N113,N113)-1</f>
        <v>58</v>
      </c>
      <c r="P113" s="34" t="str">
        <f t="shared" si="9"/>
        <v>Masuk 90 Besar</v>
      </c>
      <c r="Q113" s="50"/>
      <c r="R113" s="50"/>
    </row>
    <row r="114" spans="1:18" ht="15" customHeight="1" x14ac:dyDescent="0.35">
      <c r="A114" s="35"/>
      <c r="B114" s="28">
        <v>100</v>
      </c>
      <c r="C114" s="28">
        <v>100</v>
      </c>
      <c r="D114" s="46" t="s">
        <v>76</v>
      </c>
      <c r="E114" s="46">
        <v>43142</v>
      </c>
      <c r="F114" s="47">
        <v>45839</v>
      </c>
      <c r="G114" s="29">
        <f t="shared" si="0"/>
        <v>7</v>
      </c>
      <c r="H114" s="29">
        <f t="shared" si="1"/>
        <v>4</v>
      </c>
      <c r="I114" s="29">
        <f t="shared" si="2"/>
        <v>10</v>
      </c>
      <c r="J114" s="30" t="str">
        <f t="shared" si="6"/>
        <v>100</v>
      </c>
      <c r="K114" s="48" t="s">
        <v>21</v>
      </c>
      <c r="L114" s="49" t="s">
        <v>22</v>
      </c>
      <c r="M114" s="57" t="str">
        <f t="shared" si="5"/>
        <v>50</v>
      </c>
      <c r="N114" s="29">
        <f t="shared" si="10"/>
        <v>150</v>
      </c>
      <c r="O114" s="33">
        <f>RANK(N114,$N$15:$N$144,0)+COUNTIF($N$15:N114,N114)-1</f>
        <v>19</v>
      </c>
      <c r="P114" s="34" t="str">
        <f t="shared" si="9"/>
        <v>Masuk 90 Besar</v>
      </c>
      <c r="Q114" s="50"/>
      <c r="R114" s="50"/>
    </row>
    <row r="115" spans="1:18" ht="14.25" customHeight="1" x14ac:dyDescent="0.35">
      <c r="A115" s="35"/>
      <c r="B115" s="28">
        <v>101</v>
      </c>
      <c r="C115" s="28">
        <v>101</v>
      </c>
      <c r="D115" s="51" t="s">
        <v>120</v>
      </c>
      <c r="E115" s="52">
        <v>43284</v>
      </c>
      <c r="F115" s="47">
        <v>45840</v>
      </c>
      <c r="G115" s="29">
        <f t="shared" si="0"/>
        <v>6</v>
      </c>
      <c r="H115" s="29">
        <f t="shared" si="1"/>
        <v>11</v>
      </c>
      <c r="I115" s="29">
        <f t="shared" si="2"/>
        <v>2</v>
      </c>
      <c r="J115" s="30" t="str">
        <f t="shared" si="6"/>
        <v>70</v>
      </c>
      <c r="K115" s="48" t="s">
        <v>21</v>
      </c>
      <c r="L115" s="49" t="s">
        <v>22</v>
      </c>
      <c r="M115" s="57" t="str">
        <f t="shared" si="5"/>
        <v>50</v>
      </c>
      <c r="N115" s="29">
        <f t="shared" si="10"/>
        <v>120</v>
      </c>
      <c r="O115" s="33">
        <f>RANK(N115,$N$15:$N$144,0)+COUNTIF($N$15:N115,N115)-1</f>
        <v>60</v>
      </c>
      <c r="P115" s="34" t="str">
        <f t="shared" si="9"/>
        <v>Masuk 90 Besar</v>
      </c>
      <c r="Q115" s="50"/>
      <c r="R115" s="50"/>
    </row>
    <row r="116" spans="1:18" ht="14.25" customHeight="1" x14ac:dyDescent="0.35">
      <c r="A116" s="35"/>
      <c r="B116" s="28">
        <v>102</v>
      </c>
      <c r="C116" s="28">
        <v>102</v>
      </c>
      <c r="D116" s="51" t="s">
        <v>121</v>
      </c>
      <c r="E116" s="52">
        <v>42531</v>
      </c>
      <c r="F116" s="47">
        <v>45841</v>
      </c>
      <c r="G116" s="29">
        <f t="shared" si="0"/>
        <v>9</v>
      </c>
      <c r="H116" s="29">
        <f t="shared" si="1"/>
        <v>0</v>
      </c>
      <c r="I116" s="29">
        <f t="shared" si="2"/>
        <v>9</v>
      </c>
      <c r="J116" s="30" t="str">
        <f t="shared" si="6"/>
        <v>100</v>
      </c>
      <c r="K116" s="48" t="s">
        <v>21</v>
      </c>
      <c r="L116" s="49" t="s">
        <v>30</v>
      </c>
      <c r="M116" s="57" t="str">
        <f t="shared" si="5"/>
        <v>10</v>
      </c>
      <c r="N116" s="29">
        <f t="shared" si="10"/>
        <v>110</v>
      </c>
      <c r="O116" s="33">
        <f>RANK(N116,$N$15:$N$144,0)+COUNTIF($N$15:N116,N116)-1</f>
        <v>64</v>
      </c>
      <c r="P116" s="34" t="str">
        <f t="shared" si="9"/>
        <v>Masuk 90 Besar</v>
      </c>
      <c r="Q116" s="50"/>
      <c r="R116" s="50"/>
    </row>
    <row r="117" spans="1:18" ht="14.25" customHeight="1" x14ac:dyDescent="0.35">
      <c r="A117" s="35"/>
      <c r="B117" s="28">
        <v>103</v>
      </c>
      <c r="C117" s="28">
        <v>103</v>
      </c>
      <c r="D117" s="51" t="s">
        <v>122</v>
      </c>
      <c r="E117" s="52">
        <v>42929</v>
      </c>
      <c r="F117" s="47">
        <v>45842</v>
      </c>
      <c r="G117" s="29">
        <f t="shared" si="0"/>
        <v>7</v>
      </c>
      <c r="H117" s="29">
        <f t="shared" si="1"/>
        <v>11</v>
      </c>
      <c r="I117" s="29">
        <f t="shared" si="2"/>
        <v>12</v>
      </c>
      <c r="J117" s="30" t="str">
        <f t="shared" si="6"/>
        <v>100</v>
      </c>
      <c r="K117" s="48" t="s">
        <v>21</v>
      </c>
      <c r="L117" s="49" t="s">
        <v>30</v>
      </c>
      <c r="M117" s="57" t="str">
        <f t="shared" si="5"/>
        <v>10</v>
      </c>
      <c r="N117" s="29">
        <f t="shared" si="10"/>
        <v>110</v>
      </c>
      <c r="O117" s="33">
        <f>RANK(N117,$N$15:$N$144,0)+COUNTIF($N$15:N117,N117)-1</f>
        <v>65</v>
      </c>
      <c r="P117" s="34" t="str">
        <f t="shared" si="9"/>
        <v>Masuk 90 Besar</v>
      </c>
      <c r="Q117" s="50"/>
      <c r="R117" s="50"/>
    </row>
    <row r="118" spans="1:18" ht="14.25" customHeight="1" x14ac:dyDescent="0.35">
      <c r="A118" s="35"/>
      <c r="B118" s="28">
        <v>104</v>
      </c>
      <c r="C118" s="28">
        <v>104</v>
      </c>
      <c r="D118" s="51" t="s">
        <v>123</v>
      </c>
      <c r="E118" s="52">
        <v>43299</v>
      </c>
      <c r="F118" s="47">
        <v>45843</v>
      </c>
      <c r="G118" s="29">
        <f t="shared" si="0"/>
        <v>6</v>
      </c>
      <c r="H118" s="29">
        <f t="shared" si="1"/>
        <v>11</v>
      </c>
      <c r="I118" s="29">
        <f t="shared" si="2"/>
        <v>17</v>
      </c>
      <c r="J118" s="30" t="str">
        <f t="shared" si="6"/>
        <v>70</v>
      </c>
      <c r="K118" s="48" t="s">
        <v>21</v>
      </c>
      <c r="L118" s="49" t="s">
        <v>24</v>
      </c>
      <c r="M118" s="57" t="str">
        <f t="shared" si="5"/>
        <v>30</v>
      </c>
      <c r="N118" s="29">
        <f t="shared" si="10"/>
        <v>100</v>
      </c>
      <c r="O118" s="33">
        <f>RANK(N118,$N$15:$N$144,0)+COUNTIF($N$15:N118,N118)-1</f>
        <v>74</v>
      </c>
      <c r="P118" s="34" t="str">
        <f t="shared" si="9"/>
        <v>Masuk 90 Besar</v>
      </c>
      <c r="Q118" s="50"/>
      <c r="R118" s="50"/>
    </row>
    <row r="119" spans="1:18" ht="14.25" customHeight="1" x14ac:dyDescent="0.35">
      <c r="A119" s="35"/>
      <c r="B119" s="28">
        <v>105</v>
      </c>
      <c r="C119" s="28">
        <v>105</v>
      </c>
      <c r="D119" s="51" t="s">
        <v>124</v>
      </c>
      <c r="E119" s="52">
        <v>43165</v>
      </c>
      <c r="F119" s="47">
        <v>45844</v>
      </c>
      <c r="G119" s="29">
        <f t="shared" si="0"/>
        <v>7</v>
      </c>
      <c r="H119" s="29">
        <f t="shared" si="1"/>
        <v>4</v>
      </c>
      <c r="I119" s="29">
        <f t="shared" si="2"/>
        <v>5</v>
      </c>
      <c r="J119" s="30" t="str">
        <f t="shared" si="6"/>
        <v>100</v>
      </c>
      <c r="K119" s="48" t="s">
        <v>21</v>
      </c>
      <c r="L119" s="49" t="s">
        <v>22</v>
      </c>
      <c r="M119" s="57" t="str">
        <f t="shared" si="5"/>
        <v>50</v>
      </c>
      <c r="N119" s="29">
        <f t="shared" si="10"/>
        <v>150</v>
      </c>
      <c r="O119" s="33">
        <f>RANK(N119,$N$15:$N$144,0)+COUNTIF($N$15:N119,N119)-1</f>
        <v>20</v>
      </c>
      <c r="P119" s="34" t="str">
        <f t="shared" si="9"/>
        <v>Masuk 90 Besar</v>
      </c>
      <c r="Q119" s="50"/>
      <c r="R119" s="50"/>
    </row>
    <row r="120" spans="1:18" ht="14.25" customHeight="1" x14ac:dyDescent="0.35">
      <c r="A120" s="35"/>
      <c r="B120" s="28">
        <v>106</v>
      </c>
      <c r="C120" s="28">
        <v>106</v>
      </c>
      <c r="D120" s="51" t="s">
        <v>125</v>
      </c>
      <c r="E120" s="52">
        <v>43759</v>
      </c>
      <c r="F120" s="47">
        <v>45845</v>
      </c>
      <c r="G120" s="29">
        <f t="shared" si="0"/>
        <v>5</v>
      </c>
      <c r="H120" s="29">
        <f t="shared" si="1"/>
        <v>8</v>
      </c>
      <c r="I120" s="29">
        <f t="shared" si="2"/>
        <v>20</v>
      </c>
      <c r="J120" s="30" t="str">
        <f t="shared" si="6"/>
        <v>3</v>
      </c>
      <c r="K120" s="48" t="s">
        <v>21</v>
      </c>
      <c r="L120" s="49" t="s">
        <v>22</v>
      </c>
      <c r="M120" s="57" t="str">
        <f t="shared" si="5"/>
        <v>50</v>
      </c>
      <c r="N120" s="29">
        <f t="shared" si="10"/>
        <v>53</v>
      </c>
      <c r="O120" s="33">
        <f>RANK(N120,$N$15:$N$144,0)+COUNTIF($N$15:N120,N120)-1</f>
        <v>104</v>
      </c>
      <c r="P120" s="34" t="str">
        <f t="shared" si="9"/>
        <v>Tidak Masuk 90 Besar</v>
      </c>
      <c r="Q120" s="50"/>
      <c r="R120" s="50"/>
    </row>
    <row r="121" spans="1:18" ht="14.25" customHeight="1" x14ac:dyDescent="0.35">
      <c r="A121" s="35"/>
      <c r="B121" s="28">
        <v>107</v>
      </c>
      <c r="C121" s="28">
        <v>107</v>
      </c>
      <c r="D121" s="51" t="s">
        <v>126</v>
      </c>
      <c r="E121" s="52">
        <v>43100</v>
      </c>
      <c r="F121" s="47">
        <v>45846</v>
      </c>
      <c r="G121" s="29">
        <f t="shared" si="0"/>
        <v>7</v>
      </c>
      <c r="H121" s="29">
        <f t="shared" si="1"/>
        <v>6</v>
      </c>
      <c r="I121" s="29">
        <f t="shared" si="2"/>
        <v>30</v>
      </c>
      <c r="J121" s="30" t="str">
        <f t="shared" si="6"/>
        <v>100</v>
      </c>
      <c r="K121" s="48" t="s">
        <v>21</v>
      </c>
      <c r="L121" s="49" t="s">
        <v>24</v>
      </c>
      <c r="M121" s="57" t="str">
        <f t="shared" si="5"/>
        <v>30</v>
      </c>
      <c r="N121" s="29">
        <f t="shared" si="10"/>
        <v>130</v>
      </c>
      <c r="O121" s="33">
        <f>RANK(N121,$N$15:$N$144,0)+COUNTIF($N$15:N121,N121)-1</f>
        <v>59</v>
      </c>
      <c r="P121" s="34" t="str">
        <f t="shared" si="9"/>
        <v>Masuk 90 Besar</v>
      </c>
      <c r="Q121" s="50"/>
      <c r="R121" s="50"/>
    </row>
    <row r="122" spans="1:18" ht="14.25" customHeight="1" x14ac:dyDescent="0.35">
      <c r="A122" s="35"/>
      <c r="B122" s="28">
        <v>108</v>
      </c>
      <c r="C122" s="28">
        <v>108</v>
      </c>
      <c r="D122" s="51" t="s">
        <v>127</v>
      </c>
      <c r="E122" s="52">
        <v>42902</v>
      </c>
      <c r="F122" s="47">
        <v>45847</v>
      </c>
      <c r="G122" s="29">
        <f t="shared" si="0"/>
        <v>8</v>
      </c>
      <c r="H122" s="29">
        <f t="shared" si="1"/>
        <v>0</v>
      </c>
      <c r="I122" s="29">
        <f t="shared" si="2"/>
        <v>15</v>
      </c>
      <c r="J122" s="30" t="str">
        <f t="shared" si="6"/>
        <v>100</v>
      </c>
      <c r="K122" s="48" t="s">
        <v>21</v>
      </c>
      <c r="L122" s="49" t="s">
        <v>30</v>
      </c>
      <c r="M122" s="57" t="str">
        <f t="shared" si="5"/>
        <v>10</v>
      </c>
      <c r="N122" s="29">
        <f t="shared" si="10"/>
        <v>110</v>
      </c>
      <c r="O122" s="33">
        <f>RANK(N122,$N$15:$N$144,0)+COUNTIF($N$15:N122,N122)-1</f>
        <v>66</v>
      </c>
      <c r="P122" s="34" t="str">
        <f t="shared" si="9"/>
        <v>Masuk 90 Besar</v>
      </c>
      <c r="Q122" s="50"/>
      <c r="R122" s="50"/>
    </row>
    <row r="123" spans="1:18" ht="14.25" customHeight="1" x14ac:dyDescent="0.35">
      <c r="A123" s="35"/>
      <c r="B123" s="28">
        <v>109</v>
      </c>
      <c r="C123" s="28">
        <v>109</v>
      </c>
      <c r="D123" s="51" t="s">
        <v>128</v>
      </c>
      <c r="E123" s="52">
        <v>43820</v>
      </c>
      <c r="F123" s="47">
        <v>45848</v>
      </c>
      <c r="G123" s="29">
        <f t="shared" si="0"/>
        <v>5</v>
      </c>
      <c r="H123" s="29">
        <f t="shared" si="1"/>
        <v>6</v>
      </c>
      <c r="I123" s="29">
        <f t="shared" si="2"/>
        <v>20</v>
      </c>
      <c r="J123" s="30" t="str">
        <f t="shared" si="6"/>
        <v>3</v>
      </c>
      <c r="K123" s="48" t="s">
        <v>21</v>
      </c>
      <c r="L123" s="49" t="s">
        <v>22</v>
      </c>
      <c r="M123" s="57" t="str">
        <f t="shared" si="5"/>
        <v>50</v>
      </c>
      <c r="N123" s="29">
        <f t="shared" si="10"/>
        <v>53</v>
      </c>
      <c r="O123" s="33">
        <f>RANK(N123,$N$15:$N$144,0)+COUNTIF($N$15:N123,N123)-1</f>
        <v>105</v>
      </c>
      <c r="P123" s="34" t="str">
        <f t="shared" si="9"/>
        <v>Tidak Masuk 90 Besar</v>
      </c>
      <c r="Q123" s="50"/>
      <c r="R123" s="50"/>
    </row>
    <row r="124" spans="1:18" ht="14.25" customHeight="1" x14ac:dyDescent="0.35">
      <c r="A124" s="35"/>
      <c r="B124" s="28">
        <v>110</v>
      </c>
      <c r="C124" s="28">
        <v>110</v>
      </c>
      <c r="D124" s="51" t="s">
        <v>129</v>
      </c>
      <c r="E124" s="52">
        <v>43090</v>
      </c>
      <c r="F124" s="47">
        <v>45849</v>
      </c>
      <c r="G124" s="29">
        <f t="shared" si="0"/>
        <v>7</v>
      </c>
      <c r="H124" s="29">
        <f t="shared" si="1"/>
        <v>6</v>
      </c>
      <c r="I124" s="29">
        <f t="shared" si="2"/>
        <v>20</v>
      </c>
      <c r="J124" s="30" t="str">
        <f t="shared" si="6"/>
        <v>100</v>
      </c>
      <c r="K124" s="48" t="s">
        <v>21</v>
      </c>
      <c r="L124" s="49" t="s">
        <v>30</v>
      </c>
      <c r="M124" s="57" t="str">
        <f t="shared" si="5"/>
        <v>10</v>
      </c>
      <c r="N124" s="29">
        <f t="shared" si="10"/>
        <v>110</v>
      </c>
      <c r="O124" s="33">
        <f>RANK(N124,$N$15:$N$144,0)+COUNTIF($N$15:N124,N124)-1</f>
        <v>67</v>
      </c>
      <c r="P124" s="34" t="str">
        <f t="shared" si="9"/>
        <v>Masuk 90 Besar</v>
      </c>
      <c r="Q124" s="50"/>
      <c r="R124" s="50"/>
    </row>
    <row r="125" spans="1:18" ht="14.25" customHeight="1" x14ac:dyDescent="0.35">
      <c r="A125" s="35"/>
      <c r="B125" s="28">
        <v>111</v>
      </c>
      <c r="C125" s="28">
        <v>111</v>
      </c>
      <c r="D125" s="51" t="s">
        <v>130</v>
      </c>
      <c r="E125" s="52">
        <v>43546</v>
      </c>
      <c r="F125" s="47">
        <v>45850</v>
      </c>
      <c r="G125" s="29">
        <f t="shared" si="0"/>
        <v>6</v>
      </c>
      <c r="H125" s="29">
        <f t="shared" si="1"/>
        <v>3</v>
      </c>
      <c r="I125" s="29">
        <f t="shared" si="2"/>
        <v>21</v>
      </c>
      <c r="J125" s="30" t="str">
        <f t="shared" si="6"/>
        <v>8</v>
      </c>
      <c r="K125" s="48" t="s">
        <v>21</v>
      </c>
      <c r="L125" s="49" t="s">
        <v>22</v>
      </c>
      <c r="M125" s="57" t="str">
        <f t="shared" si="5"/>
        <v>50</v>
      </c>
      <c r="N125" s="29">
        <f t="shared" si="10"/>
        <v>58</v>
      </c>
      <c r="O125" s="33">
        <f>RANK(N125,$N$15:$N$144,0)+COUNTIF($N$15:N125,N125)-1</f>
        <v>92</v>
      </c>
      <c r="P125" s="34" t="str">
        <f t="shared" si="9"/>
        <v>Tidak Masuk 90 Besar</v>
      </c>
      <c r="Q125" s="50"/>
      <c r="R125" s="50"/>
    </row>
    <row r="126" spans="1:18" ht="14.25" customHeight="1" x14ac:dyDescent="0.35">
      <c r="A126" s="35"/>
      <c r="B126" s="28">
        <v>112</v>
      </c>
      <c r="C126" s="28">
        <v>112</v>
      </c>
      <c r="D126" s="46" t="s">
        <v>131</v>
      </c>
      <c r="E126" s="52">
        <v>42787</v>
      </c>
      <c r="F126" s="47">
        <v>45851</v>
      </c>
      <c r="G126" s="29">
        <f t="shared" si="0"/>
        <v>8</v>
      </c>
      <c r="H126" s="29">
        <f t="shared" si="1"/>
        <v>4</v>
      </c>
      <c r="I126" s="29">
        <f t="shared" si="2"/>
        <v>20</v>
      </c>
      <c r="J126" s="30" t="str">
        <f t="shared" si="6"/>
        <v>100</v>
      </c>
      <c r="K126" s="48" t="s">
        <v>21</v>
      </c>
      <c r="L126" s="49" t="s">
        <v>22</v>
      </c>
      <c r="M126" s="57" t="str">
        <f t="shared" si="5"/>
        <v>50</v>
      </c>
      <c r="N126" s="29">
        <f t="shared" si="10"/>
        <v>150</v>
      </c>
      <c r="O126" s="33">
        <f>RANK(N126,$N$15:$N$144,0)+COUNTIF($N$15:N126,N126)-1</f>
        <v>21</v>
      </c>
      <c r="P126" s="34" t="str">
        <f t="shared" si="9"/>
        <v>Masuk 90 Besar</v>
      </c>
      <c r="Q126" s="50"/>
      <c r="R126" s="50"/>
    </row>
    <row r="127" spans="1:18" ht="14.25" customHeight="1" x14ac:dyDescent="0.35">
      <c r="A127" s="35"/>
      <c r="B127" s="28">
        <v>113</v>
      </c>
      <c r="C127" s="28">
        <v>113</v>
      </c>
      <c r="D127" s="46" t="s">
        <v>132</v>
      </c>
      <c r="E127" s="52">
        <v>42395</v>
      </c>
      <c r="F127" s="47">
        <v>45852</v>
      </c>
      <c r="G127" s="29">
        <f t="shared" si="0"/>
        <v>9</v>
      </c>
      <c r="H127" s="29">
        <f t="shared" si="1"/>
        <v>5</v>
      </c>
      <c r="I127" s="29">
        <f t="shared" si="2"/>
        <v>25</v>
      </c>
      <c r="J127" s="30" t="str">
        <f t="shared" si="6"/>
        <v>100</v>
      </c>
      <c r="K127" s="48" t="s">
        <v>21</v>
      </c>
      <c r="L127" s="49" t="s">
        <v>30</v>
      </c>
      <c r="M127" s="57" t="str">
        <f t="shared" si="5"/>
        <v>10</v>
      </c>
      <c r="N127" s="29">
        <f t="shared" si="10"/>
        <v>110</v>
      </c>
      <c r="O127" s="33">
        <f>RANK(N127,$N$15:$N$144,0)+COUNTIF($N$15:N127,N127)-1</f>
        <v>68</v>
      </c>
      <c r="P127" s="34" t="str">
        <f t="shared" si="9"/>
        <v>Masuk 90 Besar</v>
      </c>
      <c r="Q127" s="50"/>
      <c r="R127" s="50"/>
    </row>
    <row r="128" spans="1:18" ht="14.25" customHeight="1" x14ac:dyDescent="0.35">
      <c r="A128" s="35"/>
      <c r="B128" s="28">
        <v>114</v>
      </c>
      <c r="C128" s="28">
        <v>114</v>
      </c>
      <c r="D128" s="46" t="s">
        <v>133</v>
      </c>
      <c r="E128" s="52">
        <v>43053</v>
      </c>
      <c r="F128" s="47">
        <v>45853</v>
      </c>
      <c r="G128" s="29">
        <f t="shared" si="0"/>
        <v>7</v>
      </c>
      <c r="H128" s="29">
        <f t="shared" si="1"/>
        <v>8</v>
      </c>
      <c r="I128" s="29">
        <f t="shared" si="2"/>
        <v>13</v>
      </c>
      <c r="J128" s="30" t="str">
        <f t="shared" si="6"/>
        <v>100</v>
      </c>
      <c r="K128" s="48" t="s">
        <v>21</v>
      </c>
      <c r="L128" s="49" t="s">
        <v>30</v>
      </c>
      <c r="M128" s="57" t="str">
        <f t="shared" si="5"/>
        <v>10</v>
      </c>
      <c r="N128" s="29">
        <f t="shared" si="10"/>
        <v>110</v>
      </c>
      <c r="O128" s="33">
        <f>RANK(N128,$N$15:$N$144,0)+COUNTIF($N$15:N128,N128)-1</f>
        <v>69</v>
      </c>
      <c r="P128" s="34" t="str">
        <f t="shared" si="9"/>
        <v>Masuk 90 Besar</v>
      </c>
      <c r="Q128" s="50"/>
      <c r="R128" s="50"/>
    </row>
    <row r="129" spans="1:18" ht="14.25" customHeight="1" x14ac:dyDescent="0.35">
      <c r="A129" s="35"/>
      <c r="B129" s="28">
        <v>115</v>
      </c>
      <c r="C129" s="28">
        <v>115</v>
      </c>
      <c r="D129" s="46" t="s">
        <v>134</v>
      </c>
      <c r="E129" s="52">
        <v>42558</v>
      </c>
      <c r="F129" s="47">
        <v>45854</v>
      </c>
      <c r="G129" s="29">
        <f t="shared" si="0"/>
        <v>9</v>
      </c>
      <c r="H129" s="29">
        <f t="shared" si="1"/>
        <v>0</v>
      </c>
      <c r="I129" s="29">
        <f t="shared" si="2"/>
        <v>6</v>
      </c>
      <c r="J129" s="30" t="str">
        <f t="shared" si="6"/>
        <v>100</v>
      </c>
      <c r="K129" s="48" t="s">
        <v>21</v>
      </c>
      <c r="L129" s="49" t="s">
        <v>22</v>
      </c>
      <c r="M129" s="57" t="str">
        <f t="shared" si="5"/>
        <v>50</v>
      </c>
      <c r="N129" s="29">
        <f t="shared" si="10"/>
        <v>150</v>
      </c>
      <c r="O129" s="33">
        <f>RANK(N129,$N$15:$N$144,0)+COUNTIF($N$15:N129,N129)-1</f>
        <v>22</v>
      </c>
      <c r="P129" s="34" t="str">
        <f t="shared" si="9"/>
        <v>Masuk 90 Besar</v>
      </c>
      <c r="Q129" s="50"/>
      <c r="R129" s="50"/>
    </row>
    <row r="130" spans="1:18" ht="14.25" customHeight="1" x14ac:dyDescent="0.35">
      <c r="A130" s="35"/>
      <c r="B130" s="28">
        <v>116</v>
      </c>
      <c r="C130" s="28">
        <v>116</v>
      </c>
      <c r="D130" s="46" t="s">
        <v>135</v>
      </c>
      <c r="E130" s="52">
        <v>43081</v>
      </c>
      <c r="F130" s="47">
        <v>45855</v>
      </c>
      <c r="G130" s="29">
        <f t="shared" si="0"/>
        <v>7</v>
      </c>
      <c r="H130" s="29">
        <f t="shared" si="1"/>
        <v>7</v>
      </c>
      <c r="I130" s="29">
        <f t="shared" si="2"/>
        <v>11</v>
      </c>
      <c r="J130" s="30" t="str">
        <f t="shared" si="6"/>
        <v>100</v>
      </c>
      <c r="K130" s="48" t="s">
        <v>21</v>
      </c>
      <c r="L130" s="49" t="s">
        <v>30</v>
      </c>
      <c r="M130" s="57" t="str">
        <f t="shared" si="5"/>
        <v>10</v>
      </c>
      <c r="N130" s="29">
        <f t="shared" si="10"/>
        <v>110</v>
      </c>
      <c r="O130" s="33">
        <f>RANK(N130,$N$15:$N$144,0)+COUNTIF($N$15:N130,N130)-1</f>
        <v>70</v>
      </c>
      <c r="P130" s="34" t="str">
        <f t="shared" si="9"/>
        <v>Masuk 90 Besar</v>
      </c>
      <c r="Q130" s="50"/>
      <c r="R130" s="50"/>
    </row>
    <row r="131" spans="1:18" ht="14.25" customHeight="1" x14ac:dyDescent="0.35">
      <c r="A131" s="35"/>
      <c r="B131" s="28">
        <v>117</v>
      </c>
      <c r="C131" s="28">
        <v>117</v>
      </c>
      <c r="D131" s="46" t="s">
        <v>136</v>
      </c>
      <c r="E131" s="52">
        <v>42990</v>
      </c>
      <c r="F131" s="47">
        <v>45856</v>
      </c>
      <c r="G131" s="29">
        <f t="shared" si="0"/>
        <v>7</v>
      </c>
      <c r="H131" s="29">
        <f t="shared" si="1"/>
        <v>10</v>
      </c>
      <c r="I131" s="29">
        <f t="shared" si="2"/>
        <v>11</v>
      </c>
      <c r="J131" s="30" t="str">
        <f t="shared" si="6"/>
        <v>100</v>
      </c>
      <c r="K131" s="48" t="s">
        <v>21</v>
      </c>
      <c r="L131" s="49" t="s">
        <v>22</v>
      </c>
      <c r="M131" s="57" t="str">
        <f t="shared" si="5"/>
        <v>50</v>
      </c>
      <c r="N131" s="29">
        <f t="shared" si="10"/>
        <v>150</v>
      </c>
      <c r="O131" s="33">
        <f>RANK(N131,$N$15:$N$144,0)+COUNTIF($N$15:N131,N131)-1</f>
        <v>23</v>
      </c>
      <c r="P131" s="34" t="str">
        <f t="shared" si="9"/>
        <v>Masuk 90 Besar</v>
      </c>
      <c r="Q131" s="50"/>
      <c r="R131" s="50"/>
    </row>
    <row r="132" spans="1:18" ht="14.25" customHeight="1" x14ac:dyDescent="0.35">
      <c r="A132" s="35"/>
      <c r="B132" s="28">
        <v>118</v>
      </c>
      <c r="C132" s="28">
        <v>118</v>
      </c>
      <c r="D132" s="46" t="s">
        <v>137</v>
      </c>
      <c r="E132" s="52">
        <v>42591</v>
      </c>
      <c r="F132" s="47">
        <v>45857</v>
      </c>
      <c r="G132" s="29">
        <f t="shared" si="0"/>
        <v>8</v>
      </c>
      <c r="H132" s="29">
        <f t="shared" si="1"/>
        <v>11</v>
      </c>
      <c r="I132" s="29">
        <f t="shared" si="2"/>
        <v>8</v>
      </c>
      <c r="J132" s="30" t="str">
        <f t="shared" si="6"/>
        <v>100</v>
      </c>
      <c r="K132" s="48" t="s">
        <v>21</v>
      </c>
      <c r="L132" s="49" t="s">
        <v>30</v>
      </c>
      <c r="M132" s="57" t="str">
        <f t="shared" si="5"/>
        <v>10</v>
      </c>
      <c r="N132" s="29">
        <f t="shared" si="10"/>
        <v>110</v>
      </c>
      <c r="O132" s="33">
        <f>RANK(N132,$N$15:$N$144,0)+COUNTIF($N$15:N132,N132)-1</f>
        <v>71</v>
      </c>
      <c r="P132" s="34" t="str">
        <f t="shared" si="9"/>
        <v>Masuk 90 Besar</v>
      </c>
      <c r="Q132" s="50"/>
      <c r="R132" s="50"/>
    </row>
    <row r="133" spans="1:18" ht="14.25" customHeight="1" x14ac:dyDescent="0.35">
      <c r="A133" s="35"/>
      <c r="B133" s="28">
        <v>119</v>
      </c>
      <c r="C133" s="28">
        <v>119</v>
      </c>
      <c r="D133" s="51" t="s">
        <v>113</v>
      </c>
      <c r="E133" s="52">
        <v>42865</v>
      </c>
      <c r="F133" s="47">
        <v>45858</v>
      </c>
      <c r="G133" s="29">
        <f t="shared" si="0"/>
        <v>8</v>
      </c>
      <c r="H133" s="29">
        <f t="shared" si="1"/>
        <v>2</v>
      </c>
      <c r="I133" s="29">
        <f t="shared" si="2"/>
        <v>9</v>
      </c>
      <c r="J133" s="30" t="str">
        <f t="shared" si="6"/>
        <v>100</v>
      </c>
      <c r="K133" s="48" t="s">
        <v>21</v>
      </c>
      <c r="L133" s="49" t="s">
        <v>22</v>
      </c>
      <c r="M133" s="57" t="str">
        <f t="shared" si="5"/>
        <v>50</v>
      </c>
      <c r="N133" s="29">
        <f t="shared" si="10"/>
        <v>150</v>
      </c>
      <c r="O133" s="33">
        <f>RANK(N133,$N$15:$N$144,0)+COUNTIF($N$15:N133,N133)-1</f>
        <v>24</v>
      </c>
      <c r="P133" s="34" t="str">
        <f t="shared" si="9"/>
        <v>Masuk 90 Besar</v>
      </c>
      <c r="Q133" s="50"/>
      <c r="R133" s="50"/>
    </row>
    <row r="134" spans="1:18" ht="14.25" customHeight="1" x14ac:dyDescent="0.35">
      <c r="A134" s="35"/>
      <c r="B134" s="28">
        <v>120</v>
      </c>
      <c r="C134" s="28">
        <v>120</v>
      </c>
      <c r="D134" s="51" t="s">
        <v>131</v>
      </c>
      <c r="E134" s="53">
        <v>43646</v>
      </c>
      <c r="F134" s="47">
        <v>45859</v>
      </c>
      <c r="G134" s="29">
        <f t="shared" si="0"/>
        <v>6</v>
      </c>
      <c r="H134" s="29">
        <f t="shared" si="1"/>
        <v>0</v>
      </c>
      <c r="I134" s="29">
        <f t="shared" si="2"/>
        <v>29</v>
      </c>
      <c r="J134" s="30" t="str">
        <f t="shared" si="6"/>
        <v>5</v>
      </c>
      <c r="K134" s="48" t="s">
        <v>21</v>
      </c>
      <c r="L134" s="49" t="s">
        <v>22</v>
      </c>
      <c r="M134" s="57" t="str">
        <f t="shared" si="5"/>
        <v>50</v>
      </c>
      <c r="N134" s="29">
        <f t="shared" si="10"/>
        <v>55</v>
      </c>
      <c r="O134" s="33">
        <f>RANK(N134,$N$15:$N$144,0)+COUNTIF($N$15:N134,N134)-1</f>
        <v>99</v>
      </c>
      <c r="P134" s="34" t="str">
        <f t="shared" si="9"/>
        <v>Tidak Masuk 90 Besar</v>
      </c>
      <c r="Q134" s="50"/>
      <c r="R134" s="50"/>
    </row>
    <row r="135" spans="1:18" ht="14.25" customHeight="1" x14ac:dyDescent="0.35">
      <c r="A135" s="35"/>
      <c r="B135" s="28">
        <v>121</v>
      </c>
      <c r="C135" s="28">
        <v>121</v>
      </c>
      <c r="D135" s="51" t="s">
        <v>94</v>
      </c>
      <c r="E135" s="53">
        <v>43601</v>
      </c>
      <c r="F135" s="47">
        <v>45860</v>
      </c>
      <c r="G135" s="29">
        <f t="shared" si="0"/>
        <v>6</v>
      </c>
      <c r="H135" s="29">
        <f t="shared" si="1"/>
        <v>2</v>
      </c>
      <c r="I135" s="29">
        <f t="shared" si="2"/>
        <v>15</v>
      </c>
      <c r="J135" s="30" t="str">
        <f t="shared" si="6"/>
        <v>7</v>
      </c>
      <c r="K135" s="48" t="s">
        <v>21</v>
      </c>
      <c r="L135" s="49" t="s">
        <v>22</v>
      </c>
      <c r="M135" s="57" t="str">
        <f t="shared" si="5"/>
        <v>50</v>
      </c>
      <c r="N135" s="29">
        <f t="shared" si="10"/>
        <v>57</v>
      </c>
      <c r="O135" s="33">
        <f>RANK(N135,$N$15:$N$144,0)+COUNTIF($N$15:N135,N135)-1</f>
        <v>96</v>
      </c>
      <c r="P135" s="34" t="str">
        <f t="shared" si="9"/>
        <v>Tidak Masuk 90 Besar</v>
      </c>
      <c r="Q135" s="50"/>
      <c r="R135" s="50"/>
    </row>
    <row r="136" spans="1:18" ht="14.25" customHeight="1" x14ac:dyDescent="0.35">
      <c r="A136" s="35"/>
      <c r="B136" s="28">
        <v>122</v>
      </c>
      <c r="C136" s="28">
        <v>122</v>
      </c>
      <c r="D136" s="51" t="s">
        <v>138</v>
      </c>
      <c r="E136" s="53">
        <v>43215</v>
      </c>
      <c r="F136" s="47">
        <v>45861</v>
      </c>
      <c r="G136" s="29">
        <f t="shared" si="0"/>
        <v>7</v>
      </c>
      <c r="H136" s="29">
        <f t="shared" si="1"/>
        <v>2</v>
      </c>
      <c r="I136" s="29">
        <f t="shared" si="2"/>
        <v>24</v>
      </c>
      <c r="J136" s="30" t="str">
        <f t="shared" si="6"/>
        <v>100</v>
      </c>
      <c r="K136" s="48" t="s">
        <v>21</v>
      </c>
      <c r="L136" s="49" t="s">
        <v>22</v>
      </c>
      <c r="M136" s="57" t="str">
        <f t="shared" si="5"/>
        <v>50</v>
      </c>
      <c r="N136" s="29">
        <f t="shared" si="10"/>
        <v>150</v>
      </c>
      <c r="O136" s="33">
        <f>RANK(N136,$N$15:$N$144,0)+COUNTIF($N$15:N136,N136)-1</f>
        <v>25</v>
      </c>
      <c r="P136" s="34" t="str">
        <f t="shared" si="9"/>
        <v>Masuk 90 Besar</v>
      </c>
      <c r="Q136" s="50"/>
      <c r="R136" s="50"/>
    </row>
    <row r="137" spans="1:18" ht="14.25" customHeight="1" x14ac:dyDescent="0.35">
      <c r="A137" s="35"/>
      <c r="B137" s="28">
        <v>123</v>
      </c>
      <c r="C137" s="28">
        <v>123</v>
      </c>
      <c r="D137" s="51" t="s">
        <v>139</v>
      </c>
      <c r="E137" s="53">
        <v>43565</v>
      </c>
      <c r="F137" s="47">
        <v>45862</v>
      </c>
      <c r="G137" s="29">
        <f t="shared" si="0"/>
        <v>6</v>
      </c>
      <c r="H137" s="29">
        <f t="shared" si="1"/>
        <v>3</v>
      </c>
      <c r="I137" s="29">
        <f t="shared" si="2"/>
        <v>9</v>
      </c>
      <c r="J137" s="30" t="str">
        <f t="shared" si="6"/>
        <v>8</v>
      </c>
      <c r="K137" s="48" t="s">
        <v>21</v>
      </c>
      <c r="L137" s="49" t="s">
        <v>22</v>
      </c>
      <c r="M137" s="57" t="str">
        <f t="shared" si="5"/>
        <v>50</v>
      </c>
      <c r="N137" s="29">
        <f t="shared" si="10"/>
        <v>58</v>
      </c>
      <c r="O137" s="33">
        <f>RANK(N137,$N$15:$N$144,0)+COUNTIF($N$15:N137,N137)-1</f>
        <v>93</v>
      </c>
      <c r="P137" s="34" t="str">
        <f t="shared" si="9"/>
        <v>Tidak Masuk 90 Besar</v>
      </c>
      <c r="Q137" s="50"/>
      <c r="R137" s="50"/>
    </row>
    <row r="138" spans="1:18" ht="14.25" customHeight="1" x14ac:dyDescent="0.35">
      <c r="A138" s="35"/>
      <c r="B138" s="28">
        <v>124</v>
      </c>
      <c r="C138" s="28">
        <v>124</v>
      </c>
      <c r="D138" s="51" t="s">
        <v>140</v>
      </c>
      <c r="E138" s="53">
        <v>42847</v>
      </c>
      <c r="F138" s="47">
        <v>45863</v>
      </c>
      <c r="G138" s="29">
        <f>DATEDIF(E138,F138,"y")</f>
        <v>8</v>
      </c>
      <c r="H138" s="29">
        <f>DATEDIF(E138,F138,"ym")</f>
        <v>3</v>
      </c>
      <c r="I138" s="29">
        <f t="shared" si="2"/>
        <v>21</v>
      </c>
      <c r="J138" s="30" t="str">
        <f>IF(AND(G138&gt;=7,H138&gt;=0),"100",IF(AND(G138=6,H138=11),"70",IF(AND(G138=6,H138=10),"60",IF(AND(G138=6,H138=9),"50",IF(AND(G138=6,H138=8),"40",IF(AND(G138=6,H138=7),"30",IF(AND(G138=6,H138=6),"20",IF(AND(G138=6,H138=5),"10",IF(AND(G138=6,H138=4),"9",IF(AND(G138=6,H138=3),"8",IF(AND(G138=6,H138=2),"7",IF(AND(G138=6,H138=1),"6",IF(AND(G138=6,H138=0),"5",IF(AND(G138&lt;6,H138&lt;=12),"3"))))))))))))))</f>
        <v>100</v>
      </c>
      <c r="K138" s="48" t="s">
        <v>21</v>
      </c>
      <c r="L138" s="49" t="s">
        <v>22</v>
      </c>
      <c r="M138" s="57" t="str">
        <f t="shared" si="5"/>
        <v>50</v>
      </c>
      <c r="N138" s="29">
        <f t="shared" si="10"/>
        <v>150</v>
      </c>
      <c r="O138" s="33">
        <f>RANK(N138,$N$15:$N$144,0)+COUNTIF($N$15:N138,N138)-1</f>
        <v>26</v>
      </c>
      <c r="P138" s="34" t="str">
        <f t="shared" si="9"/>
        <v>Masuk 90 Besar</v>
      </c>
      <c r="Q138" s="50"/>
      <c r="R138" s="50"/>
    </row>
    <row r="139" spans="1:18" ht="14.25" customHeight="1" x14ac:dyDescent="0.35">
      <c r="A139" s="35"/>
      <c r="B139" s="28">
        <v>125</v>
      </c>
      <c r="C139" s="28">
        <v>125</v>
      </c>
      <c r="D139" s="51" t="s">
        <v>141</v>
      </c>
      <c r="E139" s="53">
        <v>43535</v>
      </c>
      <c r="F139" s="47">
        <v>45864</v>
      </c>
      <c r="G139" s="29">
        <f t="shared" si="0"/>
        <v>6</v>
      </c>
      <c r="H139" s="29">
        <f t="shared" si="1"/>
        <v>4</v>
      </c>
      <c r="I139" s="29">
        <f t="shared" si="2"/>
        <v>10</v>
      </c>
      <c r="J139" s="30" t="str">
        <f t="shared" si="6"/>
        <v>9</v>
      </c>
      <c r="K139" s="48" t="s">
        <v>21</v>
      </c>
      <c r="L139" s="49" t="s">
        <v>22</v>
      </c>
      <c r="M139" s="57" t="str">
        <f t="shared" si="5"/>
        <v>50</v>
      </c>
      <c r="N139" s="32">
        <f>J139+M139</f>
        <v>59</v>
      </c>
      <c r="O139" s="33">
        <f>RANK(N139,$N$15:$N$144,0)+COUNTIF($N$15:N139,N139)-1</f>
        <v>87</v>
      </c>
      <c r="P139" s="34" t="str">
        <f t="shared" si="9"/>
        <v>Masuk 90 Besar</v>
      </c>
      <c r="Q139" s="50"/>
      <c r="R139" s="50"/>
    </row>
    <row r="140" spans="1:18" ht="14.25" customHeight="1" x14ac:dyDescent="0.35">
      <c r="A140" s="35"/>
      <c r="B140" s="28">
        <v>126</v>
      </c>
      <c r="C140" s="28">
        <v>126</v>
      </c>
      <c r="D140" s="51" t="s">
        <v>142</v>
      </c>
      <c r="E140" s="53">
        <v>42989</v>
      </c>
      <c r="F140" s="47">
        <v>45865</v>
      </c>
      <c r="G140" s="29">
        <f t="shared" si="0"/>
        <v>7</v>
      </c>
      <c r="H140" s="29">
        <f t="shared" si="1"/>
        <v>10</v>
      </c>
      <c r="I140" s="29">
        <f t="shared" si="2"/>
        <v>10</v>
      </c>
      <c r="J140" s="30" t="str">
        <f t="shared" si="6"/>
        <v>100</v>
      </c>
      <c r="K140" s="48" t="s">
        <v>21</v>
      </c>
      <c r="L140" s="49" t="s">
        <v>22</v>
      </c>
      <c r="M140" s="57" t="str">
        <f t="shared" si="5"/>
        <v>50</v>
      </c>
      <c r="N140" s="29">
        <f t="shared" si="10"/>
        <v>150</v>
      </c>
      <c r="O140" s="33">
        <f>RANK(N140,$N$15:$N$144,0)+COUNTIF($N$15:N140,N140)-1</f>
        <v>27</v>
      </c>
      <c r="P140" s="34" t="str">
        <f t="shared" si="9"/>
        <v>Masuk 90 Besar</v>
      </c>
      <c r="Q140" s="50"/>
      <c r="R140" s="50"/>
    </row>
    <row r="141" spans="1:18" ht="14.25" customHeight="1" x14ac:dyDescent="0.35">
      <c r="A141" s="35"/>
      <c r="B141" s="28">
        <v>127</v>
      </c>
      <c r="C141" s="28">
        <v>127</v>
      </c>
      <c r="D141" s="51" t="s">
        <v>143</v>
      </c>
      <c r="E141" s="53">
        <v>42836</v>
      </c>
      <c r="F141" s="47">
        <v>45866</v>
      </c>
      <c r="G141" s="29">
        <f t="shared" si="0"/>
        <v>8</v>
      </c>
      <c r="H141" s="29">
        <f t="shared" si="1"/>
        <v>3</v>
      </c>
      <c r="I141" s="29">
        <f t="shared" si="2"/>
        <v>10</v>
      </c>
      <c r="J141" s="30" t="str">
        <f t="shared" si="6"/>
        <v>100</v>
      </c>
      <c r="K141" s="48" t="s">
        <v>21</v>
      </c>
      <c r="L141" s="49" t="s">
        <v>22</v>
      </c>
      <c r="M141" s="57" t="str">
        <f t="shared" si="5"/>
        <v>50</v>
      </c>
      <c r="N141" s="32">
        <f>J141+M141</f>
        <v>150</v>
      </c>
      <c r="O141" s="33">
        <f>RANK(N141,$N$15:$N$144,0)+COUNTIF($N$15:N141,N141)-1</f>
        <v>28</v>
      </c>
      <c r="P141" s="34" t="str">
        <f t="shared" si="9"/>
        <v>Masuk 90 Besar</v>
      </c>
      <c r="Q141" s="50"/>
      <c r="R141" s="50"/>
    </row>
    <row r="142" spans="1:18" ht="14.25" customHeight="1" x14ac:dyDescent="0.35">
      <c r="A142" s="35"/>
      <c r="B142" s="28">
        <v>128</v>
      </c>
      <c r="C142" s="28">
        <v>128</v>
      </c>
      <c r="D142" s="51" t="s">
        <v>71</v>
      </c>
      <c r="E142" s="53">
        <v>43643</v>
      </c>
      <c r="F142" s="47">
        <v>45867</v>
      </c>
      <c r="G142" s="29">
        <f t="shared" si="0"/>
        <v>6</v>
      </c>
      <c r="H142" s="29">
        <f t="shared" si="1"/>
        <v>1</v>
      </c>
      <c r="I142" s="29">
        <f t="shared" si="2"/>
        <v>26</v>
      </c>
      <c r="J142" s="30" t="str">
        <f t="shared" si="6"/>
        <v>6</v>
      </c>
      <c r="K142" s="48" t="s">
        <v>21</v>
      </c>
      <c r="L142" s="49" t="s">
        <v>22</v>
      </c>
      <c r="M142" s="57" t="str">
        <f t="shared" si="5"/>
        <v>50</v>
      </c>
      <c r="N142" s="29">
        <f t="shared" si="10"/>
        <v>56</v>
      </c>
      <c r="O142" s="33">
        <f>RANK(N142,$N$15:$N$144,0)+COUNTIF($N$15:N142,N142)-1</f>
        <v>97</v>
      </c>
      <c r="P142" s="34" t="str">
        <f t="shared" si="9"/>
        <v>Tidak Masuk 90 Besar</v>
      </c>
      <c r="Q142" s="50"/>
      <c r="R142" s="50"/>
    </row>
    <row r="143" spans="1:18" ht="14.25" customHeight="1" x14ac:dyDescent="0.35">
      <c r="A143" s="35"/>
      <c r="B143" s="28">
        <v>129</v>
      </c>
      <c r="C143" s="28">
        <v>129</v>
      </c>
      <c r="D143" s="51" t="s">
        <v>86</v>
      </c>
      <c r="E143" s="53">
        <v>43470</v>
      </c>
      <c r="F143" s="47">
        <v>45868</v>
      </c>
      <c r="G143" s="29">
        <f t="shared" si="0"/>
        <v>6</v>
      </c>
      <c r="H143" s="29">
        <f t="shared" si="1"/>
        <v>6</v>
      </c>
      <c r="I143" s="29">
        <f t="shared" si="2"/>
        <v>4</v>
      </c>
      <c r="J143" s="30" t="str">
        <f t="shared" si="6"/>
        <v>20</v>
      </c>
      <c r="K143" s="48" t="s">
        <v>21</v>
      </c>
      <c r="L143" s="49" t="s">
        <v>22</v>
      </c>
      <c r="M143" s="57" t="str">
        <f t="shared" si="5"/>
        <v>50</v>
      </c>
      <c r="N143" s="29">
        <f t="shared" ref="N143:N144" si="11">J143+M143</f>
        <v>70</v>
      </c>
      <c r="O143" s="33">
        <f>RANK(N143,$N$15:$N$144,0)+COUNTIF($N$15:N143,N143)-1</f>
        <v>82</v>
      </c>
      <c r="P143" s="34" t="str">
        <f t="shared" si="9"/>
        <v>Masuk 90 Besar</v>
      </c>
      <c r="Q143" s="50"/>
      <c r="R143" s="50"/>
    </row>
    <row r="144" spans="1:18" ht="14.25" customHeight="1" x14ac:dyDescent="0.35">
      <c r="A144" s="35"/>
      <c r="B144" s="28">
        <v>130</v>
      </c>
      <c r="C144" s="28">
        <v>130</v>
      </c>
      <c r="D144" s="51" t="s">
        <v>144</v>
      </c>
      <c r="E144" s="53">
        <v>43185</v>
      </c>
      <c r="F144" s="47">
        <v>45869</v>
      </c>
      <c r="G144" s="29">
        <f t="shared" si="0"/>
        <v>7</v>
      </c>
      <c r="H144" s="29">
        <f t="shared" si="1"/>
        <v>4</v>
      </c>
      <c r="I144" s="29">
        <f t="shared" si="2"/>
        <v>25</v>
      </c>
      <c r="J144" s="30" t="str">
        <f t="shared" si="6"/>
        <v>100</v>
      </c>
      <c r="K144" s="48" t="s">
        <v>21</v>
      </c>
      <c r="L144" s="49" t="s">
        <v>22</v>
      </c>
      <c r="M144" s="57" t="str">
        <f t="shared" si="5"/>
        <v>50</v>
      </c>
      <c r="N144" s="29">
        <f t="shared" si="11"/>
        <v>150</v>
      </c>
      <c r="O144" s="33">
        <f>RANK(N144,$N$15:$N$144,0)+COUNTIF($N$15:N144,N144)-1</f>
        <v>29</v>
      </c>
      <c r="P144" s="34" t="str">
        <f t="shared" ref="P144" si="12">IF(RANK(O144,$O$15:$O$144,1)&lt;=90,"Masuk 90 Besar","Tidak Masuk 90 Besar")</f>
        <v>Masuk 90 Besar</v>
      </c>
      <c r="Q144" s="50"/>
      <c r="R144" s="50"/>
    </row>
    <row r="145" spans="1:18" ht="14.25" customHeight="1" x14ac:dyDescent="0.35">
      <c r="A145" s="35"/>
      <c r="B145" s="1"/>
      <c r="C145" s="1"/>
      <c r="D145" s="35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36"/>
      <c r="Q145" s="35"/>
      <c r="R145" s="35"/>
    </row>
    <row r="146" spans="1:18" ht="14.25" customHeight="1" x14ac:dyDescent="0.35">
      <c r="A146" s="35"/>
      <c r="B146" s="1"/>
      <c r="C146" s="1"/>
      <c r="D146" s="35"/>
      <c r="E146" s="1"/>
      <c r="F146" s="1"/>
      <c r="G146" s="1"/>
      <c r="H146" s="1"/>
      <c r="I146" s="1"/>
      <c r="J146" s="1"/>
      <c r="K146" s="1"/>
      <c r="L146" s="106" t="s">
        <v>145</v>
      </c>
      <c r="M146" s="107"/>
      <c r="N146" s="107"/>
      <c r="O146" s="1"/>
      <c r="P146" s="36"/>
      <c r="Q146" s="35"/>
      <c r="R146" s="35"/>
    </row>
    <row r="147" spans="1:18" ht="14.25" customHeight="1" x14ac:dyDescent="0.35">
      <c r="A147" s="35"/>
      <c r="B147" s="1"/>
      <c r="C147" s="1"/>
      <c r="D147" s="35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36"/>
      <c r="Q147" s="35"/>
      <c r="R147" s="35"/>
    </row>
    <row r="148" spans="1:18" ht="14.25" customHeight="1" x14ac:dyDescent="0.35">
      <c r="A148" s="35"/>
      <c r="B148" s="1"/>
      <c r="C148" s="1"/>
      <c r="D148" s="35"/>
      <c r="E148" s="1"/>
      <c r="F148" s="1"/>
      <c r="G148" s="1"/>
      <c r="H148" s="1"/>
      <c r="I148" s="1"/>
      <c r="J148" s="1"/>
      <c r="K148" s="1"/>
      <c r="L148" s="106" t="s">
        <v>146</v>
      </c>
      <c r="M148" s="107"/>
      <c r="N148" s="107"/>
      <c r="O148" s="1"/>
      <c r="P148" s="36"/>
      <c r="Q148" s="35"/>
      <c r="R148" s="35"/>
    </row>
    <row r="149" spans="1:18" ht="14.25" customHeight="1" x14ac:dyDescent="0.35">
      <c r="A149" s="35"/>
      <c r="B149" s="1"/>
      <c r="C149" s="1"/>
      <c r="D149" s="35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36"/>
      <c r="Q149" s="35"/>
      <c r="R149" s="35"/>
    </row>
    <row r="150" spans="1:18" ht="14.25" customHeight="1" x14ac:dyDescent="0.35">
      <c r="A150" s="35"/>
      <c r="B150" s="1"/>
      <c r="C150" s="1"/>
      <c r="D150" s="35"/>
      <c r="E150" s="1"/>
      <c r="F150" s="1"/>
      <c r="G150" s="1"/>
      <c r="H150" s="1"/>
      <c r="I150" s="1"/>
      <c r="J150" s="1"/>
      <c r="K150" s="1"/>
      <c r="L150" s="1" t="s">
        <v>147</v>
      </c>
      <c r="M150" s="1"/>
      <c r="N150" s="1"/>
      <c r="O150" s="1"/>
      <c r="P150" s="36"/>
      <c r="Q150" s="35"/>
      <c r="R150" s="35"/>
    </row>
    <row r="151" spans="1:18" ht="14.25" customHeight="1" x14ac:dyDescent="0.35">
      <c r="A151" s="35"/>
      <c r="B151" s="1"/>
      <c r="C151" s="1"/>
      <c r="D151" s="35"/>
      <c r="E151" s="1"/>
      <c r="F151" s="1"/>
      <c r="G151" s="1"/>
      <c r="H151" s="1"/>
      <c r="I151" s="1"/>
      <c r="J151" s="1"/>
      <c r="K151" s="1"/>
      <c r="L151" s="1" t="s">
        <v>148</v>
      </c>
      <c r="M151" s="1"/>
      <c r="N151" s="1"/>
      <c r="O151" s="1"/>
      <c r="P151" s="36"/>
      <c r="Q151" s="35"/>
      <c r="R151" s="35"/>
    </row>
    <row r="152" spans="1:18" ht="14.25" customHeight="1" x14ac:dyDescent="0.35">
      <c r="A152" s="35"/>
      <c r="B152" s="1"/>
      <c r="C152" s="1"/>
      <c r="D152" s="35"/>
      <c r="E152" s="1"/>
      <c r="F152" s="1"/>
      <c r="G152" s="1"/>
      <c r="H152" s="1"/>
      <c r="I152" s="1"/>
      <c r="J152" s="1"/>
      <c r="K152" s="1"/>
      <c r="L152" s="1" t="s">
        <v>149</v>
      </c>
      <c r="M152" s="1"/>
      <c r="N152" s="1"/>
      <c r="O152" s="1"/>
      <c r="P152" s="36"/>
      <c r="Q152" s="35"/>
      <c r="R152" s="35"/>
    </row>
    <row r="153" spans="1:18" ht="14.25" customHeight="1" x14ac:dyDescent="0.35">
      <c r="A153" s="35"/>
      <c r="B153" s="1"/>
      <c r="C153" s="1"/>
      <c r="D153" s="35"/>
      <c r="E153" s="1"/>
      <c r="F153" s="1"/>
      <c r="G153" s="1"/>
      <c r="H153" s="1"/>
      <c r="I153" s="1"/>
      <c r="J153" s="1"/>
      <c r="K153" s="1"/>
      <c r="L153" s="1" t="s">
        <v>150</v>
      </c>
      <c r="M153" s="1"/>
      <c r="N153" s="1"/>
      <c r="O153" s="1"/>
      <c r="P153" s="36"/>
      <c r="Q153" s="35"/>
      <c r="R153" s="35"/>
    </row>
  </sheetData>
  <mergeCells count="25">
    <mergeCell ref="B8:P8"/>
    <mergeCell ref="B7:P7"/>
    <mergeCell ref="B1:P1"/>
    <mergeCell ref="B2:P2"/>
    <mergeCell ref="B3:P3"/>
    <mergeCell ref="B4:P4"/>
    <mergeCell ref="B9:D9"/>
    <mergeCell ref="J12:J13"/>
    <mergeCell ref="L12:L13"/>
    <mergeCell ref="K12:K13"/>
    <mergeCell ref="B12:B13"/>
    <mergeCell ref="D12:D13"/>
    <mergeCell ref="C12:C13"/>
    <mergeCell ref="K11:M11"/>
    <mergeCell ref="L148:N148"/>
    <mergeCell ref="E12:E13"/>
    <mergeCell ref="F12:F13"/>
    <mergeCell ref="G12:I12"/>
    <mergeCell ref="N12:N13"/>
    <mergeCell ref="M12:M13"/>
    <mergeCell ref="N11:P11"/>
    <mergeCell ref="B11:J11"/>
    <mergeCell ref="P12:P13"/>
    <mergeCell ref="O12:O13"/>
    <mergeCell ref="L146:N146"/>
  </mergeCells>
  <phoneticPr fontId="18" type="noConversion"/>
  <conditionalFormatting sqref="P15:P144">
    <cfRule type="cellIs" dxfId="1" priority="1" operator="between">
      <formula>84</formula>
      <formula>100</formula>
    </cfRule>
  </conditionalFormatting>
  <pageMargins left="0.70866141732283472" right="0.70866141732283472" top="0.39370078740157483" bottom="0.78740157480314965" header="0" footer="0"/>
  <pageSetup paperSize="5" scale="65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0000000}">
          <x14:formula1>
            <xm:f>Referensi!$B$3:$B$6</xm:f>
          </x14:formula1>
          <xm:sqref>L15:L144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025AC-164C-4FA8-B990-C4871EDA1A1F}">
  <sheetPr>
    <tabColor rgb="FFFF0000"/>
    <pageSetUpPr fitToPage="1"/>
  </sheetPr>
  <dimension ref="B1:J150"/>
  <sheetViews>
    <sheetView workbookViewId="0">
      <selection activeCell="M10" sqref="M10"/>
    </sheetView>
  </sheetViews>
  <sheetFormatPr defaultRowHeight="14.5" x14ac:dyDescent="0.35"/>
  <cols>
    <col min="1" max="1" width="2.7265625" customWidth="1"/>
    <col min="2" max="2" width="5.6328125" customWidth="1"/>
    <col min="3" max="3" width="13.54296875" customWidth="1"/>
    <col min="4" max="4" width="15.08984375" customWidth="1"/>
    <col min="5" max="5" width="12.26953125" customWidth="1"/>
    <col min="8" max="8" width="14.7265625" customWidth="1"/>
    <col min="9" max="9" width="12.08984375" customWidth="1"/>
    <col min="10" max="10" width="23.453125" customWidth="1"/>
  </cols>
  <sheetData>
    <row r="1" spans="2:10" ht="18" x14ac:dyDescent="0.4">
      <c r="B1" s="116" t="s">
        <v>0</v>
      </c>
      <c r="C1" s="116"/>
      <c r="D1" s="116"/>
      <c r="E1" s="116"/>
      <c r="F1" s="116"/>
      <c r="G1" s="116"/>
      <c r="H1" s="116"/>
      <c r="I1" s="116"/>
      <c r="J1" s="116"/>
    </row>
    <row r="2" spans="2:10" ht="17.5" x14ac:dyDescent="0.35">
      <c r="B2" s="117" t="s">
        <v>1</v>
      </c>
      <c r="C2" s="117"/>
      <c r="D2" s="117"/>
      <c r="E2" s="117"/>
      <c r="F2" s="117"/>
      <c r="G2" s="117"/>
      <c r="H2" s="117"/>
      <c r="I2" s="117"/>
      <c r="J2" s="117"/>
    </row>
    <row r="3" spans="2:10" ht="15.5" x14ac:dyDescent="0.35">
      <c r="B3" s="118" t="s">
        <v>2</v>
      </c>
      <c r="C3" s="118"/>
      <c r="D3" s="118"/>
      <c r="E3" s="118"/>
      <c r="F3" s="118"/>
      <c r="G3" s="118"/>
      <c r="H3" s="118"/>
      <c r="I3" s="118"/>
      <c r="J3" s="118"/>
    </row>
    <row r="4" spans="2:10" ht="15.5" x14ac:dyDescent="0.35">
      <c r="B4" s="118" t="s">
        <v>3</v>
      </c>
      <c r="C4" s="118"/>
      <c r="D4" s="118"/>
      <c r="E4" s="118"/>
      <c r="F4" s="118"/>
      <c r="G4" s="118"/>
      <c r="H4" s="118"/>
      <c r="I4" s="118"/>
      <c r="J4" s="118"/>
    </row>
    <row r="5" spans="2:10" ht="15.5" x14ac:dyDescent="0.35">
      <c r="B5" s="23"/>
      <c r="C5" s="23"/>
      <c r="D5" s="23"/>
      <c r="E5" s="23"/>
      <c r="F5" s="23"/>
      <c r="G5" s="23"/>
      <c r="H5" s="23"/>
      <c r="I5" s="23"/>
      <c r="J5" s="23"/>
    </row>
    <row r="6" spans="2:10" x14ac:dyDescent="0.35">
      <c r="B6" s="119" t="s">
        <v>194</v>
      </c>
      <c r="C6" s="119"/>
      <c r="D6" s="119"/>
      <c r="E6" s="119"/>
      <c r="F6" s="119"/>
      <c r="G6" s="119"/>
      <c r="H6" s="119"/>
      <c r="I6" s="119"/>
      <c r="J6" s="119"/>
    </row>
    <row r="7" spans="2:10" x14ac:dyDescent="0.35">
      <c r="B7" s="119" t="s">
        <v>4</v>
      </c>
      <c r="C7" s="119"/>
      <c r="D7" s="119"/>
      <c r="E7" s="119"/>
      <c r="F7" s="119"/>
      <c r="G7" s="119"/>
      <c r="H7" s="119"/>
      <c r="I7" s="119"/>
      <c r="J7" s="119"/>
    </row>
    <row r="8" spans="2:10" x14ac:dyDescent="0.35">
      <c r="B8" s="124"/>
      <c r="C8" s="124"/>
      <c r="D8" s="124"/>
      <c r="E8" s="124"/>
    </row>
    <row r="9" spans="2:10" x14ac:dyDescent="0.35">
      <c r="B9" s="122" t="s">
        <v>156</v>
      </c>
      <c r="C9" s="122" t="s">
        <v>157</v>
      </c>
      <c r="D9" s="120" t="s">
        <v>6</v>
      </c>
      <c r="E9" s="120" t="s">
        <v>7</v>
      </c>
      <c r="F9" s="120" t="s">
        <v>10</v>
      </c>
      <c r="G9" s="120" t="s">
        <v>193</v>
      </c>
      <c r="H9" s="120" t="s">
        <v>14</v>
      </c>
      <c r="I9" s="120" t="s">
        <v>15</v>
      </c>
      <c r="J9" s="120" t="s">
        <v>16</v>
      </c>
    </row>
    <row r="10" spans="2:10" x14ac:dyDescent="0.35">
      <c r="B10" s="121"/>
      <c r="C10" s="121"/>
      <c r="D10" s="121"/>
      <c r="E10" s="121"/>
      <c r="F10" s="121"/>
      <c r="G10" s="121"/>
      <c r="H10" s="121"/>
      <c r="I10" s="121"/>
      <c r="J10" s="123"/>
    </row>
    <row r="11" spans="2:10" ht="15.5" x14ac:dyDescent="0.35">
      <c r="B11" s="17">
        <v>1</v>
      </c>
      <c r="C11" s="17">
        <v>1</v>
      </c>
      <c r="D11" s="18" t="s">
        <v>20</v>
      </c>
      <c r="E11" s="19">
        <v>42990</v>
      </c>
      <c r="F11" s="24" t="s">
        <v>177</v>
      </c>
      <c r="G11" s="25" t="s">
        <v>178</v>
      </c>
      <c r="H11" s="25">
        <v>105</v>
      </c>
      <c r="I11" s="26">
        <v>72</v>
      </c>
      <c r="J11" s="27" t="s">
        <v>179</v>
      </c>
    </row>
    <row r="12" spans="2:10" ht="15.5" x14ac:dyDescent="0.35">
      <c r="B12" s="17">
        <v>2</v>
      </c>
      <c r="C12" s="17">
        <v>4</v>
      </c>
      <c r="D12" s="18" t="s">
        <v>27</v>
      </c>
      <c r="E12" s="19">
        <v>43545</v>
      </c>
      <c r="F12" s="24" t="s">
        <v>180</v>
      </c>
      <c r="G12" s="25" t="s">
        <v>181</v>
      </c>
      <c r="H12" s="28">
        <v>58</v>
      </c>
      <c r="I12" s="26">
        <v>88</v>
      </c>
      <c r="J12" s="27" t="s">
        <v>179</v>
      </c>
    </row>
    <row r="13" spans="2:10" ht="15.5" x14ac:dyDescent="0.35">
      <c r="B13" s="17">
        <v>3</v>
      </c>
      <c r="C13" s="17">
        <v>6</v>
      </c>
      <c r="D13" s="18" t="s">
        <v>29</v>
      </c>
      <c r="E13" s="19">
        <v>43522</v>
      </c>
      <c r="F13" s="24" t="s">
        <v>182</v>
      </c>
      <c r="G13" s="25" t="s">
        <v>181</v>
      </c>
      <c r="H13" s="28">
        <v>59</v>
      </c>
      <c r="I13" s="26">
        <v>86</v>
      </c>
      <c r="J13" s="27" t="s">
        <v>179</v>
      </c>
    </row>
    <row r="14" spans="2:10" ht="15.5" x14ac:dyDescent="0.35">
      <c r="B14" s="17">
        <v>4</v>
      </c>
      <c r="C14" s="17">
        <v>7</v>
      </c>
      <c r="D14" s="18" t="s">
        <v>31</v>
      </c>
      <c r="E14" s="19">
        <v>43180</v>
      </c>
      <c r="F14" s="24" t="s">
        <v>177</v>
      </c>
      <c r="G14" s="25" t="s">
        <v>183</v>
      </c>
      <c r="H14" s="28">
        <v>110</v>
      </c>
      <c r="I14" s="26">
        <v>61</v>
      </c>
      <c r="J14" s="27" t="s">
        <v>179</v>
      </c>
    </row>
    <row r="15" spans="2:10" ht="15.5" x14ac:dyDescent="0.35">
      <c r="B15" s="17">
        <v>5</v>
      </c>
      <c r="C15" s="17">
        <v>10</v>
      </c>
      <c r="D15" s="18" t="s">
        <v>34</v>
      </c>
      <c r="E15" s="19">
        <v>43214</v>
      </c>
      <c r="F15" s="24" t="s">
        <v>177</v>
      </c>
      <c r="G15" s="25" t="s">
        <v>184</v>
      </c>
      <c r="H15" s="28">
        <v>130</v>
      </c>
      <c r="I15" s="26">
        <v>30</v>
      </c>
      <c r="J15" s="27" t="s">
        <v>179</v>
      </c>
    </row>
    <row r="16" spans="2:10" ht="15.5" x14ac:dyDescent="0.35">
      <c r="B16" s="17">
        <v>6</v>
      </c>
      <c r="C16" s="17">
        <v>11</v>
      </c>
      <c r="D16" s="18" t="s">
        <v>35</v>
      </c>
      <c r="E16" s="19">
        <v>43047</v>
      </c>
      <c r="F16" s="24" t="s">
        <v>177</v>
      </c>
      <c r="G16" s="25" t="s">
        <v>181</v>
      </c>
      <c r="H16" s="28">
        <v>150</v>
      </c>
      <c r="I16" s="26">
        <v>1</v>
      </c>
      <c r="J16" s="27" t="s">
        <v>179</v>
      </c>
    </row>
    <row r="17" spans="2:10" ht="15.5" x14ac:dyDescent="0.35">
      <c r="B17" s="17">
        <v>7</v>
      </c>
      <c r="C17" s="17">
        <v>13</v>
      </c>
      <c r="D17" s="18" t="s">
        <v>37</v>
      </c>
      <c r="E17" s="19">
        <v>42857</v>
      </c>
      <c r="F17" s="24" t="s">
        <v>177</v>
      </c>
      <c r="G17" s="25" t="s">
        <v>181</v>
      </c>
      <c r="H17" s="28">
        <v>150</v>
      </c>
      <c r="I17" s="26">
        <v>2</v>
      </c>
      <c r="J17" s="27" t="s">
        <v>179</v>
      </c>
    </row>
    <row r="18" spans="2:10" ht="15.5" x14ac:dyDescent="0.35">
      <c r="B18" s="17">
        <v>8</v>
      </c>
      <c r="C18" s="17">
        <v>14</v>
      </c>
      <c r="D18" s="18" t="s">
        <v>38</v>
      </c>
      <c r="E18" s="19">
        <v>43127</v>
      </c>
      <c r="F18" s="24" t="s">
        <v>177</v>
      </c>
      <c r="G18" s="25" t="s">
        <v>184</v>
      </c>
      <c r="H18" s="28">
        <v>130</v>
      </c>
      <c r="I18" s="26">
        <v>31</v>
      </c>
      <c r="J18" s="27" t="s">
        <v>179</v>
      </c>
    </row>
    <row r="19" spans="2:10" ht="15.5" x14ac:dyDescent="0.35">
      <c r="B19" s="17">
        <v>9</v>
      </c>
      <c r="C19" s="17">
        <v>15</v>
      </c>
      <c r="D19" s="18" t="s">
        <v>39</v>
      </c>
      <c r="E19" s="19">
        <v>43444</v>
      </c>
      <c r="F19" s="24" t="s">
        <v>185</v>
      </c>
      <c r="G19" s="25" t="s">
        <v>181</v>
      </c>
      <c r="H19" s="28">
        <v>70</v>
      </c>
      <c r="I19" s="26">
        <v>78</v>
      </c>
      <c r="J19" s="27" t="s">
        <v>179</v>
      </c>
    </row>
    <row r="20" spans="2:10" ht="15.5" x14ac:dyDescent="0.35">
      <c r="B20" s="17">
        <v>10</v>
      </c>
      <c r="C20" s="17">
        <v>16</v>
      </c>
      <c r="D20" s="18" t="s">
        <v>40</v>
      </c>
      <c r="E20" s="19">
        <v>43338</v>
      </c>
      <c r="F20" s="24" t="s">
        <v>186</v>
      </c>
      <c r="G20" s="25" t="s">
        <v>183</v>
      </c>
      <c r="H20" s="28">
        <v>70</v>
      </c>
      <c r="I20" s="26">
        <v>79</v>
      </c>
      <c r="J20" s="27" t="s">
        <v>179</v>
      </c>
    </row>
    <row r="21" spans="2:10" ht="15.5" x14ac:dyDescent="0.35">
      <c r="B21" s="17">
        <v>11</v>
      </c>
      <c r="C21" s="17">
        <v>17</v>
      </c>
      <c r="D21" s="18" t="s">
        <v>41</v>
      </c>
      <c r="E21" s="19">
        <v>42932</v>
      </c>
      <c r="F21" s="24" t="s">
        <v>177</v>
      </c>
      <c r="G21" s="25" t="s">
        <v>184</v>
      </c>
      <c r="H21" s="28">
        <v>130</v>
      </c>
      <c r="I21" s="26">
        <v>32</v>
      </c>
      <c r="J21" s="27" t="s">
        <v>179</v>
      </c>
    </row>
    <row r="22" spans="2:10" ht="15.5" x14ac:dyDescent="0.35">
      <c r="B22" s="17">
        <v>12</v>
      </c>
      <c r="C22" s="17">
        <v>18</v>
      </c>
      <c r="D22" s="18" t="s">
        <v>42</v>
      </c>
      <c r="E22" s="19">
        <v>42965</v>
      </c>
      <c r="F22" s="24" t="s">
        <v>177</v>
      </c>
      <c r="G22" s="25" t="s">
        <v>181</v>
      </c>
      <c r="H22" s="28">
        <v>150</v>
      </c>
      <c r="I22" s="26">
        <v>3</v>
      </c>
      <c r="J22" s="27" t="s">
        <v>179</v>
      </c>
    </row>
    <row r="23" spans="2:10" ht="15.5" x14ac:dyDescent="0.35">
      <c r="B23" s="17">
        <v>13</v>
      </c>
      <c r="C23" s="17">
        <v>19</v>
      </c>
      <c r="D23" s="19" t="s">
        <v>43</v>
      </c>
      <c r="E23" s="19">
        <v>43539</v>
      </c>
      <c r="F23" s="24" t="s">
        <v>180</v>
      </c>
      <c r="G23" s="25" t="s">
        <v>181</v>
      </c>
      <c r="H23" s="28">
        <v>58</v>
      </c>
      <c r="I23" s="26">
        <v>89</v>
      </c>
      <c r="J23" s="27" t="s">
        <v>179</v>
      </c>
    </row>
    <row r="24" spans="2:10" ht="15.5" x14ac:dyDescent="0.35">
      <c r="B24" s="17">
        <v>14</v>
      </c>
      <c r="C24" s="17">
        <v>23</v>
      </c>
      <c r="D24" s="19" t="s">
        <v>47</v>
      </c>
      <c r="E24" s="19">
        <v>42819</v>
      </c>
      <c r="F24" s="24" t="s">
        <v>177</v>
      </c>
      <c r="G24" s="25" t="s">
        <v>183</v>
      </c>
      <c r="H24" s="28">
        <v>110</v>
      </c>
      <c r="I24" s="26">
        <v>62</v>
      </c>
      <c r="J24" s="27" t="s">
        <v>179</v>
      </c>
    </row>
    <row r="25" spans="2:10" ht="15.5" x14ac:dyDescent="0.35">
      <c r="B25" s="17">
        <v>15</v>
      </c>
      <c r="C25" s="17">
        <v>26</v>
      </c>
      <c r="D25" s="19" t="s">
        <v>50</v>
      </c>
      <c r="E25" s="19">
        <v>43047</v>
      </c>
      <c r="F25" s="24" t="s">
        <v>177</v>
      </c>
      <c r="G25" s="25" t="s">
        <v>181</v>
      </c>
      <c r="H25" s="28">
        <v>150</v>
      </c>
      <c r="I25" s="26">
        <v>4</v>
      </c>
      <c r="J25" s="27" t="s">
        <v>179</v>
      </c>
    </row>
    <row r="26" spans="2:10" ht="15.5" x14ac:dyDescent="0.35">
      <c r="B26" s="17">
        <v>16</v>
      </c>
      <c r="C26" s="17">
        <v>27</v>
      </c>
      <c r="D26" s="19" t="s">
        <v>51</v>
      </c>
      <c r="E26" s="19">
        <v>43134</v>
      </c>
      <c r="F26" s="24" t="s">
        <v>177</v>
      </c>
      <c r="G26" s="25" t="s">
        <v>181</v>
      </c>
      <c r="H26" s="28">
        <v>150</v>
      </c>
      <c r="I26" s="26">
        <v>5</v>
      </c>
      <c r="J26" s="27" t="s">
        <v>179</v>
      </c>
    </row>
    <row r="27" spans="2:10" ht="15.5" x14ac:dyDescent="0.35">
      <c r="B27" s="17">
        <v>17</v>
      </c>
      <c r="C27" s="17">
        <v>28</v>
      </c>
      <c r="D27" s="19" t="s">
        <v>52</v>
      </c>
      <c r="E27" s="19">
        <v>43046</v>
      </c>
      <c r="F27" s="24" t="s">
        <v>177</v>
      </c>
      <c r="G27" s="25" t="s">
        <v>181</v>
      </c>
      <c r="H27" s="28">
        <v>150</v>
      </c>
      <c r="I27" s="26">
        <v>6</v>
      </c>
      <c r="J27" s="27" t="s">
        <v>179</v>
      </c>
    </row>
    <row r="28" spans="2:10" ht="15.5" x14ac:dyDescent="0.35">
      <c r="B28" s="17">
        <v>18</v>
      </c>
      <c r="C28" s="17">
        <v>29</v>
      </c>
      <c r="D28" s="19" t="s">
        <v>53</v>
      </c>
      <c r="E28" s="19">
        <v>43153</v>
      </c>
      <c r="F28" s="24" t="s">
        <v>177</v>
      </c>
      <c r="G28" s="25" t="s">
        <v>181</v>
      </c>
      <c r="H28" s="28">
        <v>150</v>
      </c>
      <c r="I28" s="26">
        <v>7</v>
      </c>
      <c r="J28" s="27" t="s">
        <v>179</v>
      </c>
    </row>
    <row r="29" spans="2:10" ht="15.5" x14ac:dyDescent="0.35">
      <c r="B29" s="17">
        <v>19</v>
      </c>
      <c r="C29" s="17">
        <v>30</v>
      </c>
      <c r="D29" s="19" t="s">
        <v>54</v>
      </c>
      <c r="E29" s="19">
        <v>43352</v>
      </c>
      <c r="F29" s="24" t="s">
        <v>181</v>
      </c>
      <c r="G29" s="25" t="s">
        <v>181</v>
      </c>
      <c r="H29" s="28">
        <v>100</v>
      </c>
      <c r="I29" s="26">
        <v>73</v>
      </c>
      <c r="J29" s="27" t="s">
        <v>179</v>
      </c>
    </row>
    <row r="30" spans="2:10" ht="15.5" x14ac:dyDescent="0.35">
      <c r="B30" s="17">
        <v>20</v>
      </c>
      <c r="C30" s="17">
        <v>31</v>
      </c>
      <c r="D30" s="19" t="s">
        <v>55</v>
      </c>
      <c r="E30" s="19">
        <v>43414</v>
      </c>
      <c r="F30" s="24" t="s">
        <v>184</v>
      </c>
      <c r="G30" s="25" t="s">
        <v>184</v>
      </c>
      <c r="H30" s="28">
        <v>60</v>
      </c>
      <c r="I30" s="26">
        <v>83</v>
      </c>
      <c r="J30" s="27" t="s">
        <v>179</v>
      </c>
    </row>
    <row r="31" spans="2:10" ht="15.5" x14ac:dyDescent="0.35">
      <c r="B31" s="17">
        <v>21</v>
      </c>
      <c r="C31" s="17">
        <v>32</v>
      </c>
      <c r="D31" s="19" t="s">
        <v>56</v>
      </c>
      <c r="E31" s="19">
        <v>43128</v>
      </c>
      <c r="F31" s="24" t="s">
        <v>177</v>
      </c>
      <c r="G31" s="25" t="s">
        <v>183</v>
      </c>
      <c r="H31" s="28">
        <v>110</v>
      </c>
      <c r="I31" s="26">
        <v>63</v>
      </c>
      <c r="J31" s="27" t="s">
        <v>179</v>
      </c>
    </row>
    <row r="32" spans="2:10" ht="15.5" x14ac:dyDescent="0.35">
      <c r="B32" s="17">
        <v>22</v>
      </c>
      <c r="C32" s="17">
        <v>33</v>
      </c>
      <c r="D32" s="19" t="s">
        <v>57</v>
      </c>
      <c r="E32" s="19">
        <v>42745</v>
      </c>
      <c r="F32" s="24" t="s">
        <v>177</v>
      </c>
      <c r="G32" s="25" t="s">
        <v>181</v>
      </c>
      <c r="H32" s="28">
        <v>150</v>
      </c>
      <c r="I32" s="26">
        <v>8</v>
      </c>
      <c r="J32" s="27" t="s">
        <v>179</v>
      </c>
    </row>
    <row r="33" spans="2:10" ht="15.5" x14ac:dyDescent="0.35">
      <c r="B33" s="17">
        <v>23</v>
      </c>
      <c r="C33" s="17">
        <v>34</v>
      </c>
      <c r="D33" s="19" t="s">
        <v>58</v>
      </c>
      <c r="E33" s="19">
        <v>42849</v>
      </c>
      <c r="F33" s="24" t="s">
        <v>177</v>
      </c>
      <c r="G33" s="25" t="s">
        <v>184</v>
      </c>
      <c r="H33" s="28">
        <v>130</v>
      </c>
      <c r="I33" s="26">
        <v>33</v>
      </c>
      <c r="J33" s="27" t="s">
        <v>179</v>
      </c>
    </row>
    <row r="34" spans="2:10" ht="15.5" x14ac:dyDescent="0.35">
      <c r="B34" s="17">
        <v>24</v>
      </c>
      <c r="C34" s="17">
        <v>35</v>
      </c>
      <c r="D34" s="19" t="s">
        <v>59</v>
      </c>
      <c r="E34" s="19">
        <v>43489</v>
      </c>
      <c r="F34" s="24" t="s">
        <v>183</v>
      </c>
      <c r="G34" s="25" t="s">
        <v>181</v>
      </c>
      <c r="H34" s="28">
        <v>60</v>
      </c>
      <c r="I34" s="26">
        <v>84</v>
      </c>
      <c r="J34" s="27" t="s">
        <v>179</v>
      </c>
    </row>
    <row r="35" spans="2:10" ht="15.5" x14ac:dyDescent="0.35">
      <c r="B35" s="17">
        <v>25</v>
      </c>
      <c r="C35" s="17">
        <v>36</v>
      </c>
      <c r="D35" s="19" t="s">
        <v>60</v>
      </c>
      <c r="E35" s="19">
        <v>43120</v>
      </c>
      <c r="F35" s="24" t="s">
        <v>177</v>
      </c>
      <c r="G35" s="25" t="s">
        <v>184</v>
      </c>
      <c r="H35" s="28">
        <v>130</v>
      </c>
      <c r="I35" s="26">
        <v>34</v>
      </c>
      <c r="J35" s="27" t="s">
        <v>179</v>
      </c>
    </row>
    <row r="36" spans="2:10" ht="15.5" x14ac:dyDescent="0.35">
      <c r="B36" s="17">
        <v>26</v>
      </c>
      <c r="C36" s="17">
        <v>37</v>
      </c>
      <c r="D36" s="19" t="s">
        <v>61</v>
      </c>
      <c r="E36" s="19">
        <v>42909</v>
      </c>
      <c r="F36" s="24" t="s">
        <v>177</v>
      </c>
      <c r="G36" s="25" t="s">
        <v>181</v>
      </c>
      <c r="H36" s="28">
        <v>150</v>
      </c>
      <c r="I36" s="26">
        <v>9</v>
      </c>
      <c r="J36" s="27" t="s">
        <v>179</v>
      </c>
    </row>
    <row r="37" spans="2:10" ht="15.5" x14ac:dyDescent="0.35">
      <c r="B37" s="17">
        <v>27</v>
      </c>
      <c r="C37" s="17">
        <v>38</v>
      </c>
      <c r="D37" s="19" t="s">
        <v>62</v>
      </c>
      <c r="E37" s="19">
        <v>42883</v>
      </c>
      <c r="F37" s="24" t="s">
        <v>177</v>
      </c>
      <c r="G37" s="25" t="s">
        <v>181</v>
      </c>
      <c r="H37" s="28">
        <v>150</v>
      </c>
      <c r="I37" s="26">
        <v>10</v>
      </c>
      <c r="J37" s="27" t="s">
        <v>179</v>
      </c>
    </row>
    <row r="38" spans="2:10" ht="15.5" x14ac:dyDescent="0.35">
      <c r="B38" s="17">
        <v>28</v>
      </c>
      <c r="C38" s="17">
        <v>40</v>
      </c>
      <c r="D38" s="19" t="s">
        <v>64</v>
      </c>
      <c r="E38" s="19">
        <v>42889</v>
      </c>
      <c r="F38" s="24" t="s">
        <v>177</v>
      </c>
      <c r="G38" s="25" t="s">
        <v>184</v>
      </c>
      <c r="H38" s="28">
        <v>130</v>
      </c>
      <c r="I38" s="26">
        <v>35</v>
      </c>
      <c r="J38" s="27" t="s">
        <v>179</v>
      </c>
    </row>
    <row r="39" spans="2:10" ht="15.5" x14ac:dyDescent="0.35">
      <c r="B39" s="17">
        <v>29</v>
      </c>
      <c r="C39" s="17">
        <v>41</v>
      </c>
      <c r="D39" s="19" t="s">
        <v>65</v>
      </c>
      <c r="E39" s="19">
        <v>42799</v>
      </c>
      <c r="F39" s="24" t="s">
        <v>177</v>
      </c>
      <c r="G39" s="25" t="s">
        <v>181</v>
      </c>
      <c r="H39" s="28">
        <v>150</v>
      </c>
      <c r="I39" s="26">
        <v>11</v>
      </c>
      <c r="J39" s="27" t="s">
        <v>179</v>
      </c>
    </row>
    <row r="40" spans="2:10" ht="15.5" x14ac:dyDescent="0.35">
      <c r="B40" s="17">
        <v>30</v>
      </c>
      <c r="C40" s="17">
        <v>42</v>
      </c>
      <c r="D40" s="19" t="s">
        <v>66</v>
      </c>
      <c r="E40" s="19">
        <v>43020</v>
      </c>
      <c r="F40" s="24" t="s">
        <v>177</v>
      </c>
      <c r="G40" s="25" t="s">
        <v>184</v>
      </c>
      <c r="H40" s="28">
        <v>130</v>
      </c>
      <c r="I40" s="26">
        <v>36</v>
      </c>
      <c r="J40" s="27" t="s">
        <v>179</v>
      </c>
    </row>
    <row r="41" spans="2:10" ht="15.5" x14ac:dyDescent="0.35">
      <c r="B41" s="17">
        <v>31</v>
      </c>
      <c r="C41" s="17">
        <v>44</v>
      </c>
      <c r="D41" s="19" t="s">
        <v>68</v>
      </c>
      <c r="E41" s="19">
        <v>43235</v>
      </c>
      <c r="F41" s="24" t="s">
        <v>177</v>
      </c>
      <c r="G41" s="25" t="s">
        <v>181</v>
      </c>
      <c r="H41" s="28">
        <v>150</v>
      </c>
      <c r="I41" s="26">
        <v>12</v>
      </c>
      <c r="J41" s="27" t="s">
        <v>179</v>
      </c>
    </row>
    <row r="42" spans="2:10" ht="15.5" x14ac:dyDescent="0.35">
      <c r="B42" s="17">
        <v>32</v>
      </c>
      <c r="C42" s="17">
        <v>46</v>
      </c>
      <c r="D42" s="19" t="s">
        <v>71</v>
      </c>
      <c r="E42" s="19">
        <v>42927</v>
      </c>
      <c r="F42" s="24" t="s">
        <v>177</v>
      </c>
      <c r="G42" s="25" t="s">
        <v>184</v>
      </c>
      <c r="H42" s="28">
        <v>130</v>
      </c>
      <c r="I42" s="26">
        <v>37</v>
      </c>
      <c r="J42" s="27" t="s">
        <v>179</v>
      </c>
    </row>
    <row r="43" spans="2:10" ht="15.5" x14ac:dyDescent="0.35">
      <c r="B43" s="17">
        <v>33</v>
      </c>
      <c r="C43" s="17">
        <v>47</v>
      </c>
      <c r="D43" s="19" t="s">
        <v>72</v>
      </c>
      <c r="E43" s="19">
        <v>43241</v>
      </c>
      <c r="F43" s="24" t="s">
        <v>177</v>
      </c>
      <c r="G43" s="25" t="s">
        <v>181</v>
      </c>
      <c r="H43" s="28">
        <v>150</v>
      </c>
      <c r="I43" s="26">
        <v>13</v>
      </c>
      <c r="J43" s="27" t="s">
        <v>179</v>
      </c>
    </row>
    <row r="44" spans="2:10" ht="15.5" x14ac:dyDescent="0.35">
      <c r="B44" s="17">
        <v>34</v>
      </c>
      <c r="C44" s="17">
        <v>50</v>
      </c>
      <c r="D44" s="19" t="s">
        <v>75</v>
      </c>
      <c r="E44" s="19">
        <v>43082</v>
      </c>
      <c r="F44" s="24" t="s">
        <v>177</v>
      </c>
      <c r="G44" s="25" t="s">
        <v>184</v>
      </c>
      <c r="H44" s="28">
        <v>130</v>
      </c>
      <c r="I44" s="26">
        <v>38</v>
      </c>
      <c r="J44" s="27" t="s">
        <v>179</v>
      </c>
    </row>
    <row r="45" spans="2:10" ht="15.5" x14ac:dyDescent="0.35">
      <c r="B45" s="17">
        <v>35</v>
      </c>
      <c r="C45" s="17">
        <v>51</v>
      </c>
      <c r="D45" s="19" t="s">
        <v>76</v>
      </c>
      <c r="E45" s="19">
        <v>42767</v>
      </c>
      <c r="F45" s="24" t="s">
        <v>177</v>
      </c>
      <c r="G45" s="25" t="s">
        <v>181</v>
      </c>
      <c r="H45" s="28">
        <v>150</v>
      </c>
      <c r="I45" s="26">
        <v>14</v>
      </c>
      <c r="J45" s="27" t="s">
        <v>179</v>
      </c>
    </row>
    <row r="46" spans="2:10" ht="15.5" x14ac:dyDescent="0.35">
      <c r="B46" s="17">
        <v>36</v>
      </c>
      <c r="C46" s="17">
        <v>52</v>
      </c>
      <c r="D46" s="19" t="s">
        <v>77</v>
      </c>
      <c r="E46" s="19">
        <v>42792</v>
      </c>
      <c r="F46" s="24" t="s">
        <v>177</v>
      </c>
      <c r="G46" s="25" t="s">
        <v>184</v>
      </c>
      <c r="H46" s="28">
        <v>130</v>
      </c>
      <c r="I46" s="26">
        <v>39</v>
      </c>
      <c r="J46" s="27" t="s">
        <v>179</v>
      </c>
    </row>
    <row r="47" spans="2:10" ht="15.5" x14ac:dyDescent="0.35">
      <c r="B47" s="17">
        <v>37</v>
      </c>
      <c r="C47" s="17">
        <v>54</v>
      </c>
      <c r="D47" s="19" t="s">
        <v>79</v>
      </c>
      <c r="E47" s="19">
        <v>43051</v>
      </c>
      <c r="F47" s="24" t="s">
        <v>177</v>
      </c>
      <c r="G47" s="25" t="s">
        <v>181</v>
      </c>
      <c r="H47" s="28">
        <v>150</v>
      </c>
      <c r="I47" s="26">
        <v>15</v>
      </c>
      <c r="J47" s="27" t="s">
        <v>179</v>
      </c>
    </row>
    <row r="48" spans="2:10" ht="15.5" x14ac:dyDescent="0.35">
      <c r="B48" s="17">
        <v>38</v>
      </c>
      <c r="C48" s="17">
        <v>55</v>
      </c>
      <c r="D48" s="19" t="s">
        <v>80</v>
      </c>
      <c r="E48" s="19">
        <v>43128</v>
      </c>
      <c r="F48" s="24" t="s">
        <v>177</v>
      </c>
      <c r="G48" s="25" t="s">
        <v>184</v>
      </c>
      <c r="H48" s="28">
        <v>130</v>
      </c>
      <c r="I48" s="26">
        <v>40</v>
      </c>
      <c r="J48" s="27" t="s">
        <v>179</v>
      </c>
    </row>
    <row r="49" spans="2:10" ht="15.5" x14ac:dyDescent="0.35">
      <c r="B49" s="17">
        <v>39</v>
      </c>
      <c r="C49" s="17">
        <v>56</v>
      </c>
      <c r="D49" s="19" t="s">
        <v>81</v>
      </c>
      <c r="E49" s="19">
        <v>43536</v>
      </c>
      <c r="F49" s="24" t="s">
        <v>180</v>
      </c>
      <c r="G49" s="25" t="s">
        <v>181</v>
      </c>
      <c r="H49" s="28">
        <v>58</v>
      </c>
      <c r="I49" s="26">
        <v>90</v>
      </c>
      <c r="J49" s="27" t="s">
        <v>179</v>
      </c>
    </row>
    <row r="50" spans="2:10" ht="15.5" x14ac:dyDescent="0.35">
      <c r="B50" s="17">
        <v>40</v>
      </c>
      <c r="C50" s="17">
        <v>57</v>
      </c>
      <c r="D50" s="19" t="s">
        <v>82</v>
      </c>
      <c r="E50" s="19">
        <v>43176</v>
      </c>
      <c r="F50" s="24" t="s">
        <v>177</v>
      </c>
      <c r="G50" s="25" t="s">
        <v>184</v>
      </c>
      <c r="H50" s="28">
        <v>130</v>
      </c>
      <c r="I50" s="26">
        <v>41</v>
      </c>
      <c r="J50" s="27" t="s">
        <v>179</v>
      </c>
    </row>
    <row r="51" spans="2:10" ht="15.5" x14ac:dyDescent="0.35">
      <c r="B51" s="17">
        <v>41</v>
      </c>
      <c r="C51" s="17">
        <v>58</v>
      </c>
      <c r="D51" s="19" t="s">
        <v>83</v>
      </c>
      <c r="E51" s="19">
        <v>43059</v>
      </c>
      <c r="F51" s="24" t="s">
        <v>177</v>
      </c>
      <c r="G51" s="25" t="s">
        <v>184</v>
      </c>
      <c r="H51" s="28">
        <v>130</v>
      </c>
      <c r="I51" s="26">
        <v>42</v>
      </c>
      <c r="J51" s="27" t="s">
        <v>179</v>
      </c>
    </row>
    <row r="52" spans="2:10" ht="15.5" x14ac:dyDescent="0.35">
      <c r="B52" s="17">
        <v>42</v>
      </c>
      <c r="C52" s="17">
        <v>59</v>
      </c>
      <c r="D52" s="19" t="s">
        <v>84</v>
      </c>
      <c r="E52" s="19">
        <v>42864</v>
      </c>
      <c r="F52" s="24" t="s">
        <v>177</v>
      </c>
      <c r="G52" s="25" t="s">
        <v>184</v>
      </c>
      <c r="H52" s="28">
        <v>130</v>
      </c>
      <c r="I52" s="26">
        <v>43</v>
      </c>
      <c r="J52" s="27" t="s">
        <v>179</v>
      </c>
    </row>
    <row r="53" spans="2:10" ht="15.5" x14ac:dyDescent="0.35">
      <c r="B53" s="17">
        <v>43</v>
      </c>
      <c r="C53" s="17">
        <v>60</v>
      </c>
      <c r="D53" s="19" t="s">
        <v>85</v>
      </c>
      <c r="E53" s="19">
        <v>42815</v>
      </c>
      <c r="F53" s="24" t="s">
        <v>177</v>
      </c>
      <c r="G53" s="25" t="s">
        <v>184</v>
      </c>
      <c r="H53" s="28">
        <v>130</v>
      </c>
      <c r="I53" s="26">
        <v>44</v>
      </c>
      <c r="J53" s="27" t="s">
        <v>179</v>
      </c>
    </row>
    <row r="54" spans="2:10" ht="15.5" x14ac:dyDescent="0.35">
      <c r="B54" s="17">
        <v>44</v>
      </c>
      <c r="C54" s="17">
        <v>61</v>
      </c>
      <c r="D54" s="19" t="s">
        <v>86</v>
      </c>
      <c r="E54" s="19">
        <v>42780</v>
      </c>
      <c r="F54" s="24" t="s">
        <v>177</v>
      </c>
      <c r="G54" s="25" t="s">
        <v>184</v>
      </c>
      <c r="H54" s="28">
        <v>130</v>
      </c>
      <c r="I54" s="26">
        <v>45</v>
      </c>
      <c r="J54" s="27" t="s">
        <v>179</v>
      </c>
    </row>
    <row r="55" spans="2:10" ht="15.5" x14ac:dyDescent="0.35">
      <c r="B55" s="17">
        <v>45</v>
      </c>
      <c r="C55" s="17">
        <v>62</v>
      </c>
      <c r="D55" s="19" t="s">
        <v>87</v>
      </c>
      <c r="E55" s="19">
        <v>42755</v>
      </c>
      <c r="F55" s="24" t="s">
        <v>177</v>
      </c>
      <c r="G55" s="25" t="s">
        <v>184</v>
      </c>
      <c r="H55" s="28">
        <v>130</v>
      </c>
      <c r="I55" s="26">
        <v>46</v>
      </c>
      <c r="J55" s="27" t="s">
        <v>179</v>
      </c>
    </row>
    <row r="56" spans="2:10" ht="15.5" x14ac:dyDescent="0.35">
      <c r="B56" s="17">
        <v>46</v>
      </c>
      <c r="C56" s="17">
        <v>64</v>
      </c>
      <c r="D56" s="19" t="s">
        <v>89</v>
      </c>
      <c r="E56" s="19">
        <v>42849</v>
      </c>
      <c r="F56" s="24" t="s">
        <v>177</v>
      </c>
      <c r="G56" s="25" t="s">
        <v>181</v>
      </c>
      <c r="H56" s="28">
        <v>150</v>
      </c>
      <c r="I56" s="26">
        <v>16</v>
      </c>
      <c r="J56" s="27" t="s">
        <v>179</v>
      </c>
    </row>
    <row r="57" spans="2:10" ht="15.5" x14ac:dyDescent="0.35">
      <c r="B57" s="17">
        <v>47</v>
      </c>
      <c r="C57" s="17">
        <v>65</v>
      </c>
      <c r="D57" s="19" t="s">
        <v>90</v>
      </c>
      <c r="E57" s="19">
        <v>43338</v>
      </c>
      <c r="F57" s="24" t="s">
        <v>186</v>
      </c>
      <c r="G57" s="25" t="s">
        <v>184</v>
      </c>
      <c r="H57" s="28">
        <v>90</v>
      </c>
      <c r="I57" s="26">
        <v>75</v>
      </c>
      <c r="J57" s="27" t="s">
        <v>179</v>
      </c>
    </row>
    <row r="58" spans="2:10" ht="15.5" x14ac:dyDescent="0.35">
      <c r="B58" s="17">
        <v>48</v>
      </c>
      <c r="C58" s="17">
        <v>67</v>
      </c>
      <c r="D58" s="19" t="s">
        <v>92</v>
      </c>
      <c r="E58" s="19">
        <v>42792</v>
      </c>
      <c r="F58" s="24" t="s">
        <v>177</v>
      </c>
      <c r="G58" s="25" t="s">
        <v>184</v>
      </c>
      <c r="H58" s="28">
        <v>130</v>
      </c>
      <c r="I58" s="26">
        <v>47</v>
      </c>
      <c r="J58" s="27" t="s">
        <v>179</v>
      </c>
    </row>
    <row r="59" spans="2:10" ht="15.5" x14ac:dyDescent="0.35">
      <c r="B59" s="17">
        <v>49</v>
      </c>
      <c r="C59" s="17">
        <v>70</v>
      </c>
      <c r="D59" s="19" t="s">
        <v>95</v>
      </c>
      <c r="E59" s="19">
        <v>43277</v>
      </c>
      <c r="F59" s="24" t="s">
        <v>177</v>
      </c>
      <c r="G59" s="25" t="s">
        <v>181</v>
      </c>
      <c r="H59" s="28">
        <v>150</v>
      </c>
      <c r="I59" s="26">
        <v>17</v>
      </c>
      <c r="J59" s="27" t="s">
        <v>179</v>
      </c>
    </row>
    <row r="60" spans="2:10" ht="15.5" x14ac:dyDescent="0.35">
      <c r="B60" s="17">
        <v>50</v>
      </c>
      <c r="C60" s="17">
        <v>72</v>
      </c>
      <c r="D60" s="19" t="s">
        <v>97</v>
      </c>
      <c r="E60" s="19">
        <v>43093</v>
      </c>
      <c r="F60" s="24" t="s">
        <v>177</v>
      </c>
      <c r="G60" s="25" t="s">
        <v>184</v>
      </c>
      <c r="H60" s="28">
        <v>130</v>
      </c>
      <c r="I60" s="26">
        <v>48</v>
      </c>
      <c r="J60" s="27" t="s">
        <v>179</v>
      </c>
    </row>
    <row r="61" spans="2:10" ht="15.5" x14ac:dyDescent="0.35">
      <c r="B61" s="17">
        <v>51</v>
      </c>
      <c r="C61" s="17">
        <v>77</v>
      </c>
      <c r="D61" s="19" t="s">
        <v>101</v>
      </c>
      <c r="E61" s="19">
        <v>43011</v>
      </c>
      <c r="F61" s="24" t="s">
        <v>177</v>
      </c>
      <c r="G61" s="25" t="s">
        <v>181</v>
      </c>
      <c r="H61" s="28">
        <v>150</v>
      </c>
      <c r="I61" s="26">
        <v>18</v>
      </c>
      <c r="J61" s="27" t="s">
        <v>179</v>
      </c>
    </row>
    <row r="62" spans="2:10" ht="15.5" x14ac:dyDescent="0.35">
      <c r="B62" s="17">
        <v>52</v>
      </c>
      <c r="C62" s="17">
        <v>78</v>
      </c>
      <c r="D62" s="19" t="s">
        <v>102</v>
      </c>
      <c r="E62" s="19">
        <v>43216</v>
      </c>
      <c r="F62" s="24" t="s">
        <v>177</v>
      </c>
      <c r="G62" s="25" t="s">
        <v>184</v>
      </c>
      <c r="H62" s="28">
        <v>130</v>
      </c>
      <c r="I62" s="26">
        <v>49</v>
      </c>
      <c r="J62" s="27" t="s">
        <v>179</v>
      </c>
    </row>
    <row r="63" spans="2:10" ht="15.5" x14ac:dyDescent="0.35">
      <c r="B63" s="17">
        <v>53</v>
      </c>
      <c r="C63" s="17">
        <v>79</v>
      </c>
      <c r="D63" s="19" t="s">
        <v>103</v>
      </c>
      <c r="E63" s="19">
        <v>43120</v>
      </c>
      <c r="F63" s="24" t="s">
        <v>177</v>
      </c>
      <c r="G63" s="25" t="s">
        <v>184</v>
      </c>
      <c r="H63" s="28">
        <v>130</v>
      </c>
      <c r="I63" s="26">
        <v>50</v>
      </c>
      <c r="J63" s="27" t="s">
        <v>179</v>
      </c>
    </row>
    <row r="64" spans="2:10" ht="15.5" x14ac:dyDescent="0.35">
      <c r="B64" s="17">
        <v>54</v>
      </c>
      <c r="C64" s="17">
        <v>81</v>
      </c>
      <c r="D64" s="19" t="s">
        <v>101</v>
      </c>
      <c r="E64" s="19">
        <v>43404</v>
      </c>
      <c r="F64" s="24" t="s">
        <v>187</v>
      </c>
      <c r="G64" s="25" t="s">
        <v>184</v>
      </c>
      <c r="H64" s="28">
        <v>70</v>
      </c>
      <c r="I64" s="26">
        <v>80</v>
      </c>
      <c r="J64" s="27" t="s">
        <v>179</v>
      </c>
    </row>
    <row r="65" spans="2:10" ht="15.5" x14ac:dyDescent="0.35">
      <c r="B65" s="17">
        <v>55</v>
      </c>
      <c r="C65" s="17">
        <v>82</v>
      </c>
      <c r="D65" s="19" t="s">
        <v>64</v>
      </c>
      <c r="E65" s="19">
        <v>43372</v>
      </c>
      <c r="F65" s="24" t="s">
        <v>181</v>
      </c>
      <c r="G65" s="25" t="s">
        <v>184</v>
      </c>
      <c r="H65" s="28">
        <v>80</v>
      </c>
      <c r="I65" s="26">
        <v>76</v>
      </c>
      <c r="J65" s="27" t="s">
        <v>179</v>
      </c>
    </row>
    <row r="66" spans="2:10" ht="15.5" x14ac:dyDescent="0.35">
      <c r="B66" s="17">
        <v>56</v>
      </c>
      <c r="C66" s="17">
        <v>83</v>
      </c>
      <c r="D66" s="19" t="s">
        <v>105</v>
      </c>
      <c r="E66" s="19">
        <v>43405</v>
      </c>
      <c r="F66" s="24" t="s">
        <v>187</v>
      </c>
      <c r="G66" s="25" t="s">
        <v>184</v>
      </c>
      <c r="H66" s="28">
        <v>70</v>
      </c>
      <c r="I66" s="26">
        <v>81</v>
      </c>
      <c r="J66" s="27" t="s">
        <v>179</v>
      </c>
    </row>
    <row r="67" spans="2:10" ht="15.5" x14ac:dyDescent="0.35">
      <c r="B67" s="17">
        <v>57</v>
      </c>
      <c r="C67" s="17">
        <v>85</v>
      </c>
      <c r="D67" s="19" t="s">
        <v>107</v>
      </c>
      <c r="E67" s="19">
        <v>43362</v>
      </c>
      <c r="F67" s="24" t="s">
        <v>181</v>
      </c>
      <c r="G67" s="25" t="s">
        <v>184</v>
      </c>
      <c r="H67" s="28">
        <v>80</v>
      </c>
      <c r="I67" s="26">
        <v>77</v>
      </c>
      <c r="J67" s="27" t="s">
        <v>179</v>
      </c>
    </row>
    <row r="68" spans="2:10" ht="15.5" x14ac:dyDescent="0.35">
      <c r="B68" s="17">
        <v>58</v>
      </c>
      <c r="C68" s="17">
        <v>87</v>
      </c>
      <c r="D68" s="19" t="s">
        <v>109</v>
      </c>
      <c r="E68" s="19">
        <v>43226</v>
      </c>
      <c r="F68" s="24" t="s">
        <v>177</v>
      </c>
      <c r="G68" s="25" t="s">
        <v>184</v>
      </c>
      <c r="H68" s="28">
        <v>130</v>
      </c>
      <c r="I68" s="26">
        <v>51</v>
      </c>
      <c r="J68" s="27" t="s">
        <v>179</v>
      </c>
    </row>
    <row r="69" spans="2:10" ht="15.5" x14ac:dyDescent="0.35">
      <c r="B69" s="17">
        <v>59</v>
      </c>
      <c r="C69" s="17">
        <v>91</v>
      </c>
      <c r="D69" s="19" t="s">
        <v>112</v>
      </c>
      <c r="E69" s="19">
        <v>42825</v>
      </c>
      <c r="F69" s="24" t="s">
        <v>177</v>
      </c>
      <c r="G69" s="25" t="s">
        <v>184</v>
      </c>
      <c r="H69" s="28">
        <v>130</v>
      </c>
      <c r="I69" s="26">
        <v>52</v>
      </c>
      <c r="J69" s="27" t="s">
        <v>179</v>
      </c>
    </row>
    <row r="70" spans="2:10" ht="15.5" x14ac:dyDescent="0.35">
      <c r="B70" s="17">
        <v>60</v>
      </c>
      <c r="C70" s="17">
        <v>92</v>
      </c>
      <c r="D70" s="19" t="s">
        <v>113</v>
      </c>
      <c r="E70" s="19">
        <v>43210</v>
      </c>
      <c r="F70" s="24" t="s">
        <v>177</v>
      </c>
      <c r="G70" s="25" t="s">
        <v>184</v>
      </c>
      <c r="H70" s="28">
        <v>130</v>
      </c>
      <c r="I70" s="26">
        <v>53</v>
      </c>
      <c r="J70" s="27" t="s">
        <v>179</v>
      </c>
    </row>
    <row r="71" spans="2:10" ht="15.5" x14ac:dyDescent="0.35">
      <c r="B71" s="17">
        <v>61</v>
      </c>
      <c r="C71" s="17">
        <v>93</v>
      </c>
      <c r="D71" s="19" t="s">
        <v>114</v>
      </c>
      <c r="E71" s="19">
        <v>43026</v>
      </c>
      <c r="F71" s="24" t="s">
        <v>177</v>
      </c>
      <c r="G71" s="25" t="s">
        <v>184</v>
      </c>
      <c r="H71" s="28">
        <v>130</v>
      </c>
      <c r="I71" s="26">
        <v>54</v>
      </c>
      <c r="J71" s="27" t="s">
        <v>179</v>
      </c>
    </row>
    <row r="72" spans="2:10" ht="15.5" x14ac:dyDescent="0.35">
      <c r="B72" s="17">
        <v>62</v>
      </c>
      <c r="C72" s="17">
        <v>95</v>
      </c>
      <c r="D72" s="19" t="s">
        <v>116</v>
      </c>
      <c r="E72" s="19">
        <v>42987</v>
      </c>
      <c r="F72" s="24" t="s">
        <v>177</v>
      </c>
      <c r="G72" s="25" t="s">
        <v>184</v>
      </c>
      <c r="H72" s="28">
        <v>130</v>
      </c>
      <c r="I72" s="26">
        <v>55</v>
      </c>
      <c r="J72" s="27" t="s">
        <v>179</v>
      </c>
    </row>
    <row r="73" spans="2:10" ht="15.5" x14ac:dyDescent="0.35">
      <c r="B73" s="17">
        <v>63</v>
      </c>
      <c r="C73" s="17">
        <v>96</v>
      </c>
      <c r="D73" s="19" t="s">
        <v>40</v>
      </c>
      <c r="E73" s="19">
        <v>42817</v>
      </c>
      <c r="F73" s="24" t="s">
        <v>177</v>
      </c>
      <c r="G73" s="25" t="s">
        <v>184</v>
      </c>
      <c r="H73" s="28">
        <v>130</v>
      </c>
      <c r="I73" s="26">
        <v>56</v>
      </c>
      <c r="J73" s="27" t="s">
        <v>179</v>
      </c>
    </row>
    <row r="74" spans="2:10" ht="15.5" x14ac:dyDescent="0.35">
      <c r="B74" s="17">
        <v>64</v>
      </c>
      <c r="C74" s="17">
        <v>97</v>
      </c>
      <c r="D74" s="19" t="s">
        <v>117</v>
      </c>
      <c r="E74" s="19">
        <v>43054</v>
      </c>
      <c r="F74" s="24" t="s">
        <v>177</v>
      </c>
      <c r="G74" s="25" t="s">
        <v>184</v>
      </c>
      <c r="H74" s="28">
        <v>130</v>
      </c>
      <c r="I74" s="26">
        <v>57</v>
      </c>
      <c r="J74" s="27" t="s">
        <v>179</v>
      </c>
    </row>
    <row r="75" spans="2:10" ht="15.5" x14ac:dyDescent="0.35">
      <c r="B75" s="17">
        <v>65</v>
      </c>
      <c r="C75" s="17">
        <v>98</v>
      </c>
      <c r="D75" s="19" t="s">
        <v>118</v>
      </c>
      <c r="E75" s="19">
        <v>43430</v>
      </c>
      <c r="F75" s="24" t="s">
        <v>184</v>
      </c>
      <c r="G75" s="25" t="s">
        <v>184</v>
      </c>
      <c r="H75" s="28">
        <v>60</v>
      </c>
      <c r="I75" s="26">
        <v>85</v>
      </c>
      <c r="J75" s="27" t="s">
        <v>179</v>
      </c>
    </row>
    <row r="76" spans="2:10" ht="15.5" x14ac:dyDescent="0.35">
      <c r="B76" s="17">
        <v>66</v>
      </c>
      <c r="C76" s="17">
        <v>99</v>
      </c>
      <c r="D76" s="19" t="s">
        <v>119</v>
      </c>
      <c r="E76" s="19">
        <v>43036</v>
      </c>
      <c r="F76" s="24" t="s">
        <v>177</v>
      </c>
      <c r="G76" s="25" t="s">
        <v>184</v>
      </c>
      <c r="H76" s="28">
        <v>130</v>
      </c>
      <c r="I76" s="26">
        <v>58</v>
      </c>
      <c r="J76" s="27" t="s">
        <v>179</v>
      </c>
    </row>
    <row r="77" spans="2:10" ht="15.5" x14ac:dyDescent="0.35">
      <c r="B77" s="17">
        <v>67</v>
      </c>
      <c r="C77" s="17">
        <v>100</v>
      </c>
      <c r="D77" s="19" t="s">
        <v>76</v>
      </c>
      <c r="E77" s="19">
        <v>43142</v>
      </c>
      <c r="F77" s="24" t="s">
        <v>177</v>
      </c>
      <c r="G77" s="25" t="s">
        <v>181</v>
      </c>
      <c r="H77" s="28">
        <v>150</v>
      </c>
      <c r="I77" s="26">
        <v>19</v>
      </c>
      <c r="J77" s="27" t="s">
        <v>179</v>
      </c>
    </row>
    <row r="78" spans="2:10" ht="15.5" x14ac:dyDescent="0.35">
      <c r="B78" s="17">
        <v>68</v>
      </c>
      <c r="C78" s="17">
        <v>101</v>
      </c>
      <c r="D78" s="20" t="s">
        <v>120</v>
      </c>
      <c r="E78" s="21">
        <v>43284</v>
      </c>
      <c r="F78" s="24" t="s">
        <v>188</v>
      </c>
      <c r="G78" s="25" t="s">
        <v>181</v>
      </c>
      <c r="H78" s="28">
        <v>120</v>
      </c>
      <c r="I78" s="26">
        <v>60</v>
      </c>
      <c r="J78" s="27" t="s">
        <v>179</v>
      </c>
    </row>
    <row r="79" spans="2:10" ht="15.5" x14ac:dyDescent="0.35">
      <c r="B79" s="17">
        <v>69</v>
      </c>
      <c r="C79" s="17">
        <v>102</v>
      </c>
      <c r="D79" s="20" t="s">
        <v>121</v>
      </c>
      <c r="E79" s="21">
        <v>42531</v>
      </c>
      <c r="F79" s="24" t="s">
        <v>177</v>
      </c>
      <c r="G79" s="25" t="s">
        <v>183</v>
      </c>
      <c r="H79" s="28">
        <v>110</v>
      </c>
      <c r="I79" s="26">
        <v>64</v>
      </c>
      <c r="J79" s="27" t="s">
        <v>179</v>
      </c>
    </row>
    <row r="80" spans="2:10" ht="15.5" x14ac:dyDescent="0.35">
      <c r="B80" s="17">
        <v>70</v>
      </c>
      <c r="C80" s="17">
        <v>103</v>
      </c>
      <c r="D80" s="20" t="s">
        <v>122</v>
      </c>
      <c r="E80" s="21">
        <v>42929</v>
      </c>
      <c r="F80" s="24" t="s">
        <v>177</v>
      </c>
      <c r="G80" s="25" t="s">
        <v>183</v>
      </c>
      <c r="H80" s="28">
        <v>110</v>
      </c>
      <c r="I80" s="26">
        <v>65</v>
      </c>
      <c r="J80" s="27" t="s">
        <v>179</v>
      </c>
    </row>
    <row r="81" spans="2:10" ht="15.5" x14ac:dyDescent="0.35">
      <c r="B81" s="17">
        <v>71</v>
      </c>
      <c r="C81" s="17">
        <v>104</v>
      </c>
      <c r="D81" s="20" t="s">
        <v>123</v>
      </c>
      <c r="E81" s="21">
        <v>43299</v>
      </c>
      <c r="F81" s="24" t="s">
        <v>188</v>
      </c>
      <c r="G81" s="25" t="s">
        <v>184</v>
      </c>
      <c r="H81" s="28">
        <v>100</v>
      </c>
      <c r="I81" s="26">
        <v>74</v>
      </c>
      <c r="J81" s="27" t="s">
        <v>179</v>
      </c>
    </row>
    <row r="82" spans="2:10" ht="15.5" x14ac:dyDescent="0.35">
      <c r="B82" s="17">
        <v>72</v>
      </c>
      <c r="C82" s="17">
        <v>105</v>
      </c>
      <c r="D82" s="20" t="s">
        <v>124</v>
      </c>
      <c r="E82" s="21">
        <v>43165</v>
      </c>
      <c r="F82" s="24" t="s">
        <v>177</v>
      </c>
      <c r="G82" s="25" t="s">
        <v>181</v>
      </c>
      <c r="H82" s="28">
        <v>150</v>
      </c>
      <c r="I82" s="26">
        <v>20</v>
      </c>
      <c r="J82" s="27" t="s">
        <v>179</v>
      </c>
    </row>
    <row r="83" spans="2:10" ht="15.5" x14ac:dyDescent="0.35">
      <c r="B83" s="17">
        <v>73</v>
      </c>
      <c r="C83" s="17">
        <v>107</v>
      </c>
      <c r="D83" s="20" t="s">
        <v>126</v>
      </c>
      <c r="E83" s="21">
        <v>43100</v>
      </c>
      <c r="F83" s="24" t="s">
        <v>177</v>
      </c>
      <c r="G83" s="25" t="s">
        <v>184</v>
      </c>
      <c r="H83" s="28">
        <v>130</v>
      </c>
      <c r="I83" s="26">
        <v>59</v>
      </c>
      <c r="J83" s="27" t="s">
        <v>179</v>
      </c>
    </row>
    <row r="84" spans="2:10" ht="15.5" x14ac:dyDescent="0.35">
      <c r="B84" s="17">
        <v>74</v>
      </c>
      <c r="C84" s="17">
        <v>108</v>
      </c>
      <c r="D84" s="20" t="s">
        <v>127</v>
      </c>
      <c r="E84" s="21">
        <v>42902</v>
      </c>
      <c r="F84" s="24" t="s">
        <v>177</v>
      </c>
      <c r="G84" s="25" t="s">
        <v>183</v>
      </c>
      <c r="H84" s="28">
        <v>110</v>
      </c>
      <c r="I84" s="26">
        <v>66</v>
      </c>
      <c r="J84" s="27" t="s">
        <v>179</v>
      </c>
    </row>
    <row r="85" spans="2:10" ht="15.5" x14ac:dyDescent="0.35">
      <c r="B85" s="17">
        <v>75</v>
      </c>
      <c r="C85" s="17">
        <v>110</v>
      </c>
      <c r="D85" s="20" t="s">
        <v>129</v>
      </c>
      <c r="E85" s="21">
        <v>43090</v>
      </c>
      <c r="F85" s="24" t="s">
        <v>177</v>
      </c>
      <c r="G85" s="25" t="s">
        <v>183</v>
      </c>
      <c r="H85" s="28">
        <v>110</v>
      </c>
      <c r="I85" s="26">
        <v>67</v>
      </c>
      <c r="J85" s="27" t="s">
        <v>179</v>
      </c>
    </row>
    <row r="86" spans="2:10" ht="15.5" x14ac:dyDescent="0.35">
      <c r="B86" s="17">
        <v>76</v>
      </c>
      <c r="C86" s="17">
        <v>112</v>
      </c>
      <c r="D86" s="19" t="s">
        <v>131</v>
      </c>
      <c r="E86" s="21">
        <v>42787</v>
      </c>
      <c r="F86" s="24" t="s">
        <v>177</v>
      </c>
      <c r="G86" s="25" t="s">
        <v>181</v>
      </c>
      <c r="H86" s="28">
        <v>150</v>
      </c>
      <c r="I86" s="26">
        <v>21</v>
      </c>
      <c r="J86" s="27" t="s">
        <v>179</v>
      </c>
    </row>
    <row r="87" spans="2:10" ht="15.5" x14ac:dyDescent="0.35">
      <c r="B87" s="17">
        <v>77</v>
      </c>
      <c r="C87" s="17">
        <v>113</v>
      </c>
      <c r="D87" s="19" t="s">
        <v>132</v>
      </c>
      <c r="E87" s="21">
        <v>42395</v>
      </c>
      <c r="F87" s="24" t="s">
        <v>177</v>
      </c>
      <c r="G87" s="25" t="s">
        <v>183</v>
      </c>
      <c r="H87" s="28">
        <v>110</v>
      </c>
      <c r="I87" s="26">
        <v>68</v>
      </c>
      <c r="J87" s="27" t="s">
        <v>179</v>
      </c>
    </row>
    <row r="88" spans="2:10" ht="15.5" x14ac:dyDescent="0.35">
      <c r="B88" s="17">
        <v>78</v>
      </c>
      <c r="C88" s="17">
        <v>114</v>
      </c>
      <c r="D88" s="19" t="s">
        <v>133</v>
      </c>
      <c r="E88" s="21">
        <v>43053</v>
      </c>
      <c r="F88" s="24" t="s">
        <v>177</v>
      </c>
      <c r="G88" s="25" t="s">
        <v>183</v>
      </c>
      <c r="H88" s="28">
        <v>110</v>
      </c>
      <c r="I88" s="26">
        <v>69</v>
      </c>
      <c r="J88" s="27" t="s">
        <v>179</v>
      </c>
    </row>
    <row r="89" spans="2:10" ht="15.5" x14ac:dyDescent="0.35">
      <c r="B89" s="17">
        <v>79</v>
      </c>
      <c r="C89" s="17">
        <v>115</v>
      </c>
      <c r="D89" s="19" t="s">
        <v>134</v>
      </c>
      <c r="E89" s="21">
        <v>42558</v>
      </c>
      <c r="F89" s="24" t="s">
        <v>177</v>
      </c>
      <c r="G89" s="25" t="s">
        <v>181</v>
      </c>
      <c r="H89" s="28">
        <v>150</v>
      </c>
      <c r="I89" s="26">
        <v>22</v>
      </c>
      <c r="J89" s="27" t="s">
        <v>179</v>
      </c>
    </row>
    <row r="90" spans="2:10" ht="15.5" x14ac:dyDescent="0.35">
      <c r="B90" s="17">
        <v>80</v>
      </c>
      <c r="C90" s="17">
        <v>116</v>
      </c>
      <c r="D90" s="19" t="s">
        <v>135</v>
      </c>
      <c r="E90" s="21">
        <v>43081</v>
      </c>
      <c r="F90" s="24" t="s">
        <v>177</v>
      </c>
      <c r="G90" s="25" t="s">
        <v>183</v>
      </c>
      <c r="H90" s="28">
        <v>110</v>
      </c>
      <c r="I90" s="26">
        <v>70</v>
      </c>
      <c r="J90" s="27" t="s">
        <v>179</v>
      </c>
    </row>
    <row r="91" spans="2:10" ht="15.5" x14ac:dyDescent="0.35">
      <c r="B91" s="17">
        <v>81</v>
      </c>
      <c r="C91" s="17">
        <v>117</v>
      </c>
      <c r="D91" s="19" t="s">
        <v>136</v>
      </c>
      <c r="E91" s="21">
        <v>42990</v>
      </c>
      <c r="F91" s="24" t="s">
        <v>177</v>
      </c>
      <c r="G91" s="25" t="s">
        <v>181</v>
      </c>
      <c r="H91" s="28">
        <v>150</v>
      </c>
      <c r="I91" s="26">
        <v>23</v>
      </c>
      <c r="J91" s="27" t="s">
        <v>179</v>
      </c>
    </row>
    <row r="92" spans="2:10" ht="15.5" x14ac:dyDescent="0.35">
      <c r="B92" s="17">
        <v>82</v>
      </c>
      <c r="C92" s="17">
        <v>118</v>
      </c>
      <c r="D92" s="19" t="s">
        <v>137</v>
      </c>
      <c r="E92" s="21">
        <v>42591</v>
      </c>
      <c r="F92" s="24" t="s">
        <v>177</v>
      </c>
      <c r="G92" s="25" t="s">
        <v>183</v>
      </c>
      <c r="H92" s="28">
        <v>110</v>
      </c>
      <c r="I92" s="26">
        <v>71</v>
      </c>
      <c r="J92" s="27" t="s">
        <v>179</v>
      </c>
    </row>
    <row r="93" spans="2:10" ht="15.5" x14ac:dyDescent="0.35">
      <c r="B93" s="17">
        <v>83</v>
      </c>
      <c r="C93" s="17">
        <v>119</v>
      </c>
      <c r="D93" s="20" t="s">
        <v>113</v>
      </c>
      <c r="E93" s="21">
        <v>42865</v>
      </c>
      <c r="F93" s="24" t="s">
        <v>177</v>
      </c>
      <c r="G93" s="25" t="s">
        <v>181</v>
      </c>
      <c r="H93" s="28">
        <v>150</v>
      </c>
      <c r="I93" s="26">
        <v>24</v>
      </c>
      <c r="J93" s="27" t="s">
        <v>179</v>
      </c>
    </row>
    <row r="94" spans="2:10" ht="15.5" x14ac:dyDescent="0.35">
      <c r="B94" s="17">
        <v>84</v>
      </c>
      <c r="C94" s="17">
        <v>122</v>
      </c>
      <c r="D94" s="20" t="s">
        <v>138</v>
      </c>
      <c r="E94" s="22">
        <v>43215</v>
      </c>
      <c r="F94" s="24" t="s">
        <v>177</v>
      </c>
      <c r="G94" s="25" t="s">
        <v>181</v>
      </c>
      <c r="H94" s="28">
        <v>150</v>
      </c>
      <c r="I94" s="26">
        <v>25</v>
      </c>
      <c r="J94" s="27" t="s">
        <v>179</v>
      </c>
    </row>
    <row r="95" spans="2:10" ht="15.5" x14ac:dyDescent="0.35">
      <c r="B95" s="17">
        <v>85</v>
      </c>
      <c r="C95" s="17">
        <v>124</v>
      </c>
      <c r="D95" s="20" t="s">
        <v>140</v>
      </c>
      <c r="E95" s="22">
        <v>42847</v>
      </c>
      <c r="F95" s="24" t="s">
        <v>177</v>
      </c>
      <c r="G95" s="25" t="s">
        <v>181</v>
      </c>
      <c r="H95" s="28">
        <v>150</v>
      </c>
      <c r="I95" s="26">
        <v>26</v>
      </c>
      <c r="J95" s="27" t="s">
        <v>179</v>
      </c>
    </row>
    <row r="96" spans="2:10" ht="15.5" x14ac:dyDescent="0.35">
      <c r="B96" s="17">
        <v>86</v>
      </c>
      <c r="C96" s="17">
        <v>125</v>
      </c>
      <c r="D96" s="20" t="s">
        <v>141</v>
      </c>
      <c r="E96" s="22">
        <v>43535</v>
      </c>
      <c r="F96" s="24" t="s">
        <v>182</v>
      </c>
      <c r="G96" s="25" t="s">
        <v>181</v>
      </c>
      <c r="H96" s="28">
        <v>59</v>
      </c>
      <c r="I96" s="26">
        <v>87</v>
      </c>
      <c r="J96" s="27" t="s">
        <v>179</v>
      </c>
    </row>
    <row r="97" spans="2:10" ht="15.5" x14ac:dyDescent="0.35">
      <c r="B97" s="17">
        <v>87</v>
      </c>
      <c r="C97" s="17">
        <v>126</v>
      </c>
      <c r="D97" s="20" t="s">
        <v>142</v>
      </c>
      <c r="E97" s="22">
        <v>42989</v>
      </c>
      <c r="F97" s="24" t="s">
        <v>177</v>
      </c>
      <c r="G97" s="25" t="s">
        <v>181</v>
      </c>
      <c r="H97" s="28">
        <v>150</v>
      </c>
      <c r="I97" s="26">
        <v>27</v>
      </c>
      <c r="J97" s="27" t="s">
        <v>179</v>
      </c>
    </row>
    <row r="98" spans="2:10" ht="15.5" x14ac:dyDescent="0.35">
      <c r="B98" s="17">
        <v>88</v>
      </c>
      <c r="C98" s="17">
        <v>127</v>
      </c>
      <c r="D98" s="20" t="s">
        <v>143</v>
      </c>
      <c r="E98" s="22">
        <v>42836</v>
      </c>
      <c r="F98" s="24" t="s">
        <v>177</v>
      </c>
      <c r="G98" s="25" t="s">
        <v>181</v>
      </c>
      <c r="H98" s="28">
        <v>150</v>
      </c>
      <c r="I98" s="26">
        <v>28</v>
      </c>
      <c r="J98" s="27" t="s">
        <v>179</v>
      </c>
    </row>
    <row r="99" spans="2:10" ht="15.5" x14ac:dyDescent="0.35">
      <c r="B99" s="17">
        <v>89</v>
      </c>
      <c r="C99" s="17">
        <v>129</v>
      </c>
      <c r="D99" s="20" t="s">
        <v>86</v>
      </c>
      <c r="E99" s="22">
        <v>43470</v>
      </c>
      <c r="F99" s="24" t="s">
        <v>185</v>
      </c>
      <c r="G99" s="25" t="s">
        <v>181</v>
      </c>
      <c r="H99" s="28">
        <v>70</v>
      </c>
      <c r="I99" s="26">
        <v>82</v>
      </c>
      <c r="J99" s="27" t="s">
        <v>179</v>
      </c>
    </row>
    <row r="100" spans="2:10" ht="15.5" x14ac:dyDescent="0.35">
      <c r="B100" s="17">
        <v>90</v>
      </c>
      <c r="C100" s="17">
        <v>130</v>
      </c>
      <c r="D100" s="20" t="s">
        <v>144</v>
      </c>
      <c r="E100" s="22">
        <v>43185</v>
      </c>
      <c r="F100" s="24" t="s">
        <v>177</v>
      </c>
      <c r="G100" s="25" t="s">
        <v>181</v>
      </c>
      <c r="H100" s="28">
        <v>150</v>
      </c>
      <c r="I100" s="26">
        <v>29</v>
      </c>
      <c r="J100" s="27" t="s">
        <v>179</v>
      </c>
    </row>
    <row r="101" spans="2:10" ht="15.5" x14ac:dyDescent="0.35">
      <c r="B101" s="17">
        <v>91</v>
      </c>
      <c r="C101" s="17">
        <v>2</v>
      </c>
      <c r="D101" s="18" t="s">
        <v>23</v>
      </c>
      <c r="E101" s="19">
        <v>43585</v>
      </c>
      <c r="F101" s="28">
        <v>29</v>
      </c>
      <c r="G101" s="25" t="s">
        <v>184</v>
      </c>
      <c r="H101" s="24" t="s">
        <v>189</v>
      </c>
      <c r="I101" s="26">
        <v>110</v>
      </c>
      <c r="J101" s="27" t="s">
        <v>190</v>
      </c>
    </row>
    <row r="102" spans="2:10" ht="15.5" x14ac:dyDescent="0.35">
      <c r="B102" s="17">
        <v>92</v>
      </c>
      <c r="C102" s="17">
        <v>3</v>
      </c>
      <c r="D102" s="18" t="s">
        <v>25</v>
      </c>
      <c r="E102" s="19">
        <v>43563</v>
      </c>
      <c r="F102" s="28">
        <v>7</v>
      </c>
      <c r="G102" s="25" t="s">
        <v>181</v>
      </c>
      <c r="H102" s="24" t="s">
        <v>189</v>
      </c>
      <c r="I102" s="26">
        <v>94</v>
      </c>
      <c r="J102" s="27" t="s">
        <v>190</v>
      </c>
    </row>
    <row r="103" spans="2:10" ht="15.5" x14ac:dyDescent="0.35">
      <c r="B103" s="17">
        <v>93</v>
      </c>
      <c r="C103" s="17">
        <v>5</v>
      </c>
      <c r="D103" s="18" t="s">
        <v>28</v>
      </c>
      <c r="E103" s="19">
        <v>43560</v>
      </c>
      <c r="F103" s="28">
        <v>4</v>
      </c>
      <c r="G103" s="25" t="s">
        <v>184</v>
      </c>
      <c r="H103" s="24" t="s">
        <v>189</v>
      </c>
      <c r="I103" s="26">
        <v>111</v>
      </c>
      <c r="J103" s="27" t="s">
        <v>190</v>
      </c>
    </row>
    <row r="104" spans="2:10" ht="15.5" x14ac:dyDescent="0.35">
      <c r="B104" s="17">
        <v>94</v>
      </c>
      <c r="C104" s="17">
        <v>8</v>
      </c>
      <c r="D104" s="18" t="s">
        <v>32</v>
      </c>
      <c r="E104" s="19">
        <v>43798</v>
      </c>
      <c r="F104" s="28">
        <v>28</v>
      </c>
      <c r="G104" s="25" t="s">
        <v>181</v>
      </c>
      <c r="H104" s="24" t="s">
        <v>191</v>
      </c>
      <c r="I104" s="26">
        <v>100</v>
      </c>
      <c r="J104" s="27" t="s">
        <v>190</v>
      </c>
    </row>
    <row r="105" spans="2:10" ht="15.5" x14ac:dyDescent="0.35">
      <c r="B105" s="17">
        <v>95</v>
      </c>
      <c r="C105" s="17">
        <v>9</v>
      </c>
      <c r="D105" s="18" t="s">
        <v>33</v>
      </c>
      <c r="E105" s="19">
        <v>43570</v>
      </c>
      <c r="F105" s="28">
        <v>14</v>
      </c>
      <c r="G105" s="25" t="s">
        <v>181</v>
      </c>
      <c r="H105" s="24" t="s">
        <v>189</v>
      </c>
      <c r="I105" s="26">
        <v>95</v>
      </c>
      <c r="J105" s="27" t="s">
        <v>190</v>
      </c>
    </row>
    <row r="106" spans="2:10" ht="15.5" x14ac:dyDescent="0.35">
      <c r="B106" s="17">
        <v>96</v>
      </c>
      <c r="C106" s="17">
        <v>12</v>
      </c>
      <c r="D106" s="18" t="s">
        <v>36</v>
      </c>
      <c r="E106" s="19">
        <v>43727</v>
      </c>
      <c r="F106" s="28">
        <v>18</v>
      </c>
      <c r="G106" s="25" t="s">
        <v>181</v>
      </c>
      <c r="H106" s="24" t="s">
        <v>191</v>
      </c>
      <c r="I106" s="26">
        <v>101</v>
      </c>
      <c r="J106" s="27" t="s">
        <v>190</v>
      </c>
    </row>
    <row r="107" spans="2:10" ht="15.5" x14ac:dyDescent="0.35">
      <c r="B107" s="17">
        <v>97</v>
      </c>
      <c r="C107" s="17">
        <v>20</v>
      </c>
      <c r="D107" s="19" t="s">
        <v>44</v>
      </c>
      <c r="E107" s="19">
        <v>43659</v>
      </c>
      <c r="F107" s="28">
        <v>12</v>
      </c>
      <c r="G107" s="25" t="s">
        <v>184</v>
      </c>
      <c r="H107" s="24" t="s">
        <v>191</v>
      </c>
      <c r="I107" s="26">
        <v>120</v>
      </c>
      <c r="J107" s="27" t="s">
        <v>190</v>
      </c>
    </row>
    <row r="108" spans="2:10" ht="15.5" x14ac:dyDescent="0.35">
      <c r="B108" s="17">
        <v>98</v>
      </c>
      <c r="C108" s="17">
        <v>21</v>
      </c>
      <c r="D108" s="19" t="s">
        <v>45</v>
      </c>
      <c r="E108" s="19">
        <v>43743</v>
      </c>
      <c r="F108" s="28">
        <v>4</v>
      </c>
      <c r="G108" s="25" t="s">
        <v>183</v>
      </c>
      <c r="H108" s="24" t="s">
        <v>191</v>
      </c>
      <c r="I108" s="26">
        <v>129</v>
      </c>
      <c r="J108" s="27" t="s">
        <v>190</v>
      </c>
    </row>
    <row r="109" spans="2:10" ht="15.5" x14ac:dyDescent="0.35">
      <c r="B109" s="17">
        <v>99</v>
      </c>
      <c r="C109" s="17">
        <v>22</v>
      </c>
      <c r="D109" s="19" t="s">
        <v>46</v>
      </c>
      <c r="E109" s="19">
        <v>43775</v>
      </c>
      <c r="F109" s="28">
        <v>5</v>
      </c>
      <c r="G109" s="25" t="s">
        <v>184</v>
      </c>
      <c r="H109" s="24" t="s">
        <v>191</v>
      </c>
      <c r="I109" s="26">
        <v>121</v>
      </c>
      <c r="J109" s="27" t="s">
        <v>190</v>
      </c>
    </row>
    <row r="110" spans="2:10" ht="15.5" x14ac:dyDescent="0.35">
      <c r="B110" s="17">
        <v>100</v>
      </c>
      <c r="C110" s="17">
        <v>24</v>
      </c>
      <c r="D110" s="19" t="s">
        <v>48</v>
      </c>
      <c r="E110" s="19">
        <v>43787</v>
      </c>
      <c r="F110" s="28">
        <v>17</v>
      </c>
      <c r="G110" s="25" t="s">
        <v>183</v>
      </c>
      <c r="H110" s="24" t="s">
        <v>191</v>
      </c>
      <c r="I110" s="26">
        <v>130</v>
      </c>
      <c r="J110" s="27" t="s">
        <v>190</v>
      </c>
    </row>
    <row r="111" spans="2:10" ht="15.5" x14ac:dyDescent="0.35">
      <c r="B111" s="17">
        <v>101</v>
      </c>
      <c r="C111" s="17">
        <v>25</v>
      </c>
      <c r="D111" s="19" t="s">
        <v>49</v>
      </c>
      <c r="E111" s="19">
        <v>43783</v>
      </c>
      <c r="F111" s="28">
        <v>13</v>
      </c>
      <c r="G111" s="25" t="s">
        <v>184</v>
      </c>
      <c r="H111" s="24" t="s">
        <v>191</v>
      </c>
      <c r="I111" s="26">
        <v>122</v>
      </c>
      <c r="J111" s="27" t="s">
        <v>190</v>
      </c>
    </row>
    <row r="112" spans="2:10" ht="15.5" x14ac:dyDescent="0.35">
      <c r="B112" s="17">
        <v>102</v>
      </c>
      <c r="C112" s="17">
        <v>39</v>
      </c>
      <c r="D112" s="19" t="s">
        <v>63</v>
      </c>
      <c r="E112" s="19">
        <v>43457</v>
      </c>
      <c r="F112" s="28">
        <v>22</v>
      </c>
      <c r="G112" s="25" t="s">
        <v>184</v>
      </c>
      <c r="H112" s="24" t="s">
        <v>185</v>
      </c>
      <c r="I112" s="26">
        <v>106</v>
      </c>
      <c r="J112" s="27" t="s">
        <v>190</v>
      </c>
    </row>
    <row r="113" spans="2:10" ht="15.5" x14ac:dyDescent="0.35">
      <c r="B113" s="17">
        <v>103</v>
      </c>
      <c r="C113" s="17">
        <v>43</v>
      </c>
      <c r="D113" s="19" t="s">
        <v>67</v>
      </c>
      <c r="E113" s="19">
        <v>43638</v>
      </c>
      <c r="F113" s="28">
        <v>21</v>
      </c>
      <c r="G113" s="25" t="s">
        <v>184</v>
      </c>
      <c r="H113" s="24" t="s">
        <v>178</v>
      </c>
      <c r="I113" s="26">
        <v>117</v>
      </c>
      <c r="J113" s="27" t="s">
        <v>190</v>
      </c>
    </row>
    <row r="114" spans="2:10" ht="15.5" x14ac:dyDescent="0.35">
      <c r="B114" s="17">
        <v>104</v>
      </c>
      <c r="C114" s="17">
        <v>45</v>
      </c>
      <c r="D114" s="19" t="s">
        <v>70</v>
      </c>
      <c r="E114" s="19">
        <v>43667</v>
      </c>
      <c r="F114" s="28">
        <v>20</v>
      </c>
      <c r="G114" s="25" t="s">
        <v>181</v>
      </c>
      <c r="H114" s="24" t="s">
        <v>191</v>
      </c>
      <c r="I114" s="26">
        <v>102</v>
      </c>
      <c r="J114" s="27" t="s">
        <v>190</v>
      </c>
    </row>
    <row r="115" spans="2:10" ht="15.5" x14ac:dyDescent="0.35">
      <c r="B115" s="17">
        <v>105</v>
      </c>
      <c r="C115" s="17">
        <v>48</v>
      </c>
      <c r="D115" s="19" t="s">
        <v>73</v>
      </c>
      <c r="E115" s="19">
        <v>43789</v>
      </c>
      <c r="F115" s="28">
        <v>19</v>
      </c>
      <c r="G115" s="25" t="s">
        <v>181</v>
      </c>
      <c r="H115" s="24" t="s">
        <v>191</v>
      </c>
      <c r="I115" s="26">
        <v>103</v>
      </c>
      <c r="J115" s="27" t="s">
        <v>190</v>
      </c>
    </row>
    <row r="116" spans="2:10" ht="15.5" x14ac:dyDescent="0.35">
      <c r="B116" s="17">
        <v>106</v>
      </c>
      <c r="C116" s="17">
        <v>49</v>
      </c>
      <c r="D116" s="19" t="s">
        <v>74</v>
      </c>
      <c r="E116" s="19">
        <v>43541</v>
      </c>
      <c r="F116" s="28">
        <v>16</v>
      </c>
      <c r="G116" s="25" t="s">
        <v>184</v>
      </c>
      <c r="H116" s="24" t="s">
        <v>180</v>
      </c>
      <c r="I116" s="26">
        <v>109</v>
      </c>
      <c r="J116" s="27" t="s">
        <v>190</v>
      </c>
    </row>
    <row r="117" spans="2:10" ht="15.5" x14ac:dyDescent="0.35">
      <c r="B117" s="17">
        <v>107</v>
      </c>
      <c r="C117" s="17">
        <v>53</v>
      </c>
      <c r="D117" s="19" t="s">
        <v>78</v>
      </c>
      <c r="E117" s="19">
        <v>43611</v>
      </c>
      <c r="F117" s="28">
        <v>25</v>
      </c>
      <c r="G117" s="25" t="s">
        <v>184</v>
      </c>
      <c r="H117" s="24" t="s">
        <v>192</v>
      </c>
      <c r="I117" s="26">
        <v>114</v>
      </c>
      <c r="J117" s="27" t="s">
        <v>190</v>
      </c>
    </row>
    <row r="118" spans="2:10" ht="15.5" x14ac:dyDescent="0.35">
      <c r="B118" s="17">
        <v>108</v>
      </c>
      <c r="C118" s="17">
        <v>63</v>
      </c>
      <c r="D118" s="19" t="s">
        <v>88</v>
      </c>
      <c r="E118" s="19">
        <v>43483</v>
      </c>
      <c r="F118" s="28">
        <v>17</v>
      </c>
      <c r="G118" s="25" t="s">
        <v>184</v>
      </c>
      <c r="H118" s="24" t="s">
        <v>183</v>
      </c>
      <c r="I118" s="26">
        <v>107</v>
      </c>
      <c r="J118" s="27" t="s">
        <v>190</v>
      </c>
    </row>
    <row r="119" spans="2:10" ht="15.5" x14ac:dyDescent="0.35">
      <c r="B119" s="17">
        <v>109</v>
      </c>
      <c r="C119" s="17">
        <v>66</v>
      </c>
      <c r="D119" s="19" t="s">
        <v>91</v>
      </c>
      <c r="E119" s="19">
        <v>43645</v>
      </c>
      <c r="F119" s="28">
        <v>28</v>
      </c>
      <c r="G119" s="25" t="s">
        <v>181</v>
      </c>
      <c r="H119" s="24" t="s">
        <v>178</v>
      </c>
      <c r="I119" s="26">
        <v>98</v>
      </c>
      <c r="J119" s="27" t="s">
        <v>190</v>
      </c>
    </row>
    <row r="120" spans="2:10" ht="15.5" x14ac:dyDescent="0.35">
      <c r="B120" s="17">
        <v>110</v>
      </c>
      <c r="C120" s="17">
        <v>68</v>
      </c>
      <c r="D120" s="19" t="s">
        <v>93</v>
      </c>
      <c r="E120" s="19">
        <v>43575</v>
      </c>
      <c r="F120" s="28">
        <v>19</v>
      </c>
      <c r="G120" s="25" t="s">
        <v>184</v>
      </c>
      <c r="H120" s="24" t="s">
        <v>189</v>
      </c>
      <c r="I120" s="26">
        <v>112</v>
      </c>
      <c r="J120" s="27" t="s">
        <v>190</v>
      </c>
    </row>
    <row r="121" spans="2:10" ht="15.5" x14ac:dyDescent="0.35">
      <c r="B121" s="17">
        <v>111</v>
      </c>
      <c r="C121" s="17">
        <v>69</v>
      </c>
      <c r="D121" s="19" t="s">
        <v>94</v>
      </c>
      <c r="E121" s="19">
        <v>43598</v>
      </c>
      <c r="F121" s="28">
        <v>12</v>
      </c>
      <c r="G121" s="25" t="s">
        <v>184</v>
      </c>
      <c r="H121" s="24" t="s">
        <v>192</v>
      </c>
      <c r="I121" s="26">
        <v>115</v>
      </c>
      <c r="J121" s="27" t="s">
        <v>190</v>
      </c>
    </row>
    <row r="122" spans="2:10" ht="15.5" x14ac:dyDescent="0.35">
      <c r="B122" s="17">
        <v>112</v>
      </c>
      <c r="C122" s="17">
        <v>71</v>
      </c>
      <c r="D122" s="19" t="s">
        <v>96</v>
      </c>
      <c r="E122" s="19">
        <v>43826</v>
      </c>
      <c r="F122" s="28">
        <v>26</v>
      </c>
      <c r="G122" s="25" t="s">
        <v>184</v>
      </c>
      <c r="H122" s="24" t="s">
        <v>191</v>
      </c>
      <c r="I122" s="26">
        <v>123</v>
      </c>
      <c r="J122" s="27" t="s">
        <v>190</v>
      </c>
    </row>
    <row r="123" spans="2:10" ht="15.5" x14ac:dyDescent="0.35">
      <c r="B123" s="17">
        <v>113</v>
      </c>
      <c r="C123" s="17">
        <v>73</v>
      </c>
      <c r="D123" s="19" t="s">
        <v>95</v>
      </c>
      <c r="E123" s="19">
        <v>43704</v>
      </c>
      <c r="F123" s="28">
        <v>26</v>
      </c>
      <c r="G123" s="25" t="s">
        <v>184</v>
      </c>
      <c r="H123" s="24" t="s">
        <v>191</v>
      </c>
      <c r="I123" s="26">
        <v>124</v>
      </c>
      <c r="J123" s="27" t="s">
        <v>190</v>
      </c>
    </row>
    <row r="124" spans="2:10" ht="15.5" x14ac:dyDescent="0.35">
      <c r="B124" s="17">
        <v>114</v>
      </c>
      <c r="C124" s="17">
        <v>74</v>
      </c>
      <c r="D124" s="19" t="s">
        <v>98</v>
      </c>
      <c r="E124" s="19">
        <v>43539</v>
      </c>
      <c r="F124" s="28">
        <v>14</v>
      </c>
      <c r="G124" s="25" t="s">
        <v>181</v>
      </c>
      <c r="H124" s="24" t="s">
        <v>180</v>
      </c>
      <c r="I124" s="26">
        <v>91</v>
      </c>
      <c r="J124" s="27" t="s">
        <v>190</v>
      </c>
    </row>
    <row r="125" spans="2:10" ht="15.5" x14ac:dyDescent="0.35">
      <c r="B125" s="17">
        <v>115</v>
      </c>
      <c r="C125" s="17">
        <v>75</v>
      </c>
      <c r="D125" s="19" t="s">
        <v>99</v>
      </c>
      <c r="E125" s="19">
        <v>43828</v>
      </c>
      <c r="F125" s="28">
        <v>28</v>
      </c>
      <c r="G125" s="25" t="s">
        <v>184</v>
      </c>
      <c r="H125" s="24" t="s">
        <v>191</v>
      </c>
      <c r="I125" s="26">
        <v>125</v>
      </c>
      <c r="J125" s="27" t="s">
        <v>190</v>
      </c>
    </row>
    <row r="126" spans="2:10" ht="15.5" x14ac:dyDescent="0.35">
      <c r="B126" s="17">
        <v>116</v>
      </c>
      <c r="C126" s="17">
        <v>76</v>
      </c>
      <c r="D126" s="19" t="s">
        <v>100</v>
      </c>
      <c r="E126" s="19">
        <v>43601</v>
      </c>
      <c r="F126" s="28">
        <v>15</v>
      </c>
      <c r="G126" s="25" t="s">
        <v>184</v>
      </c>
      <c r="H126" s="24" t="s">
        <v>192</v>
      </c>
      <c r="I126" s="26">
        <v>116</v>
      </c>
      <c r="J126" s="27" t="s">
        <v>190</v>
      </c>
    </row>
    <row r="127" spans="2:10" ht="15.5" x14ac:dyDescent="0.35">
      <c r="B127" s="17">
        <v>117</v>
      </c>
      <c r="C127" s="17">
        <v>80</v>
      </c>
      <c r="D127" s="19" t="s">
        <v>104</v>
      </c>
      <c r="E127" s="19">
        <v>43729</v>
      </c>
      <c r="F127" s="28">
        <v>20</v>
      </c>
      <c r="G127" s="25" t="s">
        <v>184</v>
      </c>
      <c r="H127" s="24" t="s">
        <v>191</v>
      </c>
      <c r="I127" s="26">
        <v>126</v>
      </c>
      <c r="J127" s="27" t="s">
        <v>190</v>
      </c>
    </row>
    <row r="128" spans="2:10" ht="15.5" x14ac:dyDescent="0.35">
      <c r="B128" s="17">
        <v>118</v>
      </c>
      <c r="C128" s="17">
        <v>84</v>
      </c>
      <c r="D128" s="19" t="s">
        <v>106</v>
      </c>
      <c r="E128" s="19">
        <v>43621</v>
      </c>
      <c r="F128" s="28">
        <v>4</v>
      </c>
      <c r="G128" s="25" t="s">
        <v>184</v>
      </c>
      <c r="H128" s="24" t="s">
        <v>178</v>
      </c>
      <c r="I128" s="26">
        <v>118</v>
      </c>
      <c r="J128" s="27" t="s">
        <v>190</v>
      </c>
    </row>
    <row r="129" spans="2:10" ht="15.5" x14ac:dyDescent="0.35">
      <c r="B129" s="17">
        <v>119</v>
      </c>
      <c r="C129" s="17">
        <v>86</v>
      </c>
      <c r="D129" s="19" t="s">
        <v>108</v>
      </c>
      <c r="E129" s="19">
        <v>43786</v>
      </c>
      <c r="F129" s="28">
        <v>16</v>
      </c>
      <c r="G129" s="25" t="s">
        <v>184</v>
      </c>
      <c r="H129" s="24" t="s">
        <v>191</v>
      </c>
      <c r="I129" s="26">
        <v>127</v>
      </c>
      <c r="J129" s="27" t="s">
        <v>190</v>
      </c>
    </row>
    <row r="130" spans="2:10" ht="15.5" x14ac:dyDescent="0.35">
      <c r="B130" s="17">
        <v>120</v>
      </c>
      <c r="C130" s="17">
        <v>88</v>
      </c>
      <c r="D130" s="19" t="s">
        <v>65</v>
      </c>
      <c r="E130" s="19">
        <v>43639</v>
      </c>
      <c r="F130" s="28">
        <v>22</v>
      </c>
      <c r="G130" s="25" t="s">
        <v>184</v>
      </c>
      <c r="H130" s="24" t="s">
        <v>178</v>
      </c>
      <c r="I130" s="26">
        <v>119</v>
      </c>
      <c r="J130" s="27" t="s">
        <v>190</v>
      </c>
    </row>
    <row r="131" spans="2:10" ht="15.5" x14ac:dyDescent="0.35">
      <c r="B131" s="17">
        <v>121</v>
      </c>
      <c r="C131" s="17">
        <v>89</v>
      </c>
      <c r="D131" s="19" t="s">
        <v>110</v>
      </c>
      <c r="E131" s="19">
        <v>43752</v>
      </c>
      <c r="F131" s="28">
        <v>13</v>
      </c>
      <c r="G131" s="25" t="s">
        <v>184</v>
      </c>
      <c r="H131" s="24" t="s">
        <v>191</v>
      </c>
      <c r="I131" s="26">
        <v>128</v>
      </c>
      <c r="J131" s="27" t="s">
        <v>190</v>
      </c>
    </row>
    <row r="132" spans="2:10" ht="15.5" x14ac:dyDescent="0.35">
      <c r="B132" s="17">
        <v>122</v>
      </c>
      <c r="C132" s="17">
        <v>90</v>
      </c>
      <c r="D132" s="19" t="s">
        <v>111</v>
      </c>
      <c r="E132" s="19">
        <v>43474</v>
      </c>
      <c r="F132" s="28">
        <v>8</v>
      </c>
      <c r="G132" s="25" t="s">
        <v>184</v>
      </c>
      <c r="H132" s="24" t="s">
        <v>183</v>
      </c>
      <c r="I132" s="26">
        <v>108</v>
      </c>
      <c r="J132" s="27" t="s">
        <v>190</v>
      </c>
    </row>
    <row r="133" spans="2:10" ht="15.5" x14ac:dyDescent="0.35">
      <c r="B133" s="17">
        <v>123</v>
      </c>
      <c r="C133" s="17">
        <v>94</v>
      </c>
      <c r="D133" s="19" t="s">
        <v>115</v>
      </c>
      <c r="E133" s="19">
        <v>43567</v>
      </c>
      <c r="F133" s="28">
        <v>11</v>
      </c>
      <c r="G133" s="25" t="s">
        <v>184</v>
      </c>
      <c r="H133" s="24" t="s">
        <v>189</v>
      </c>
      <c r="I133" s="26">
        <v>113</v>
      </c>
      <c r="J133" s="27" t="s">
        <v>190</v>
      </c>
    </row>
    <row r="134" spans="2:10" ht="15.5" x14ac:dyDescent="0.35">
      <c r="B134" s="17">
        <v>124</v>
      </c>
      <c r="C134" s="17">
        <v>106</v>
      </c>
      <c r="D134" s="20" t="s">
        <v>125</v>
      </c>
      <c r="E134" s="21">
        <v>43759</v>
      </c>
      <c r="F134" s="28">
        <v>20</v>
      </c>
      <c r="G134" s="25" t="s">
        <v>181</v>
      </c>
      <c r="H134" s="24" t="s">
        <v>191</v>
      </c>
      <c r="I134" s="26">
        <v>104</v>
      </c>
      <c r="J134" s="27" t="s">
        <v>190</v>
      </c>
    </row>
    <row r="135" spans="2:10" ht="15.5" x14ac:dyDescent="0.35">
      <c r="B135" s="17">
        <v>125</v>
      </c>
      <c r="C135" s="17">
        <v>109</v>
      </c>
      <c r="D135" s="20" t="s">
        <v>128</v>
      </c>
      <c r="E135" s="21">
        <v>43820</v>
      </c>
      <c r="F135" s="28">
        <v>20</v>
      </c>
      <c r="G135" s="25" t="s">
        <v>181</v>
      </c>
      <c r="H135" s="24" t="s">
        <v>191</v>
      </c>
      <c r="I135" s="26">
        <v>105</v>
      </c>
      <c r="J135" s="27" t="s">
        <v>190</v>
      </c>
    </row>
    <row r="136" spans="2:10" ht="15.5" x14ac:dyDescent="0.35">
      <c r="B136" s="17">
        <v>126</v>
      </c>
      <c r="C136" s="17">
        <v>111</v>
      </c>
      <c r="D136" s="20" t="s">
        <v>130</v>
      </c>
      <c r="E136" s="21">
        <v>43546</v>
      </c>
      <c r="F136" s="28">
        <v>21</v>
      </c>
      <c r="G136" s="25" t="s">
        <v>181</v>
      </c>
      <c r="H136" s="24" t="s">
        <v>180</v>
      </c>
      <c r="I136" s="26">
        <v>92</v>
      </c>
      <c r="J136" s="27" t="s">
        <v>190</v>
      </c>
    </row>
    <row r="137" spans="2:10" ht="15.5" x14ac:dyDescent="0.35">
      <c r="B137" s="17">
        <v>127</v>
      </c>
      <c r="C137" s="17">
        <v>120</v>
      </c>
      <c r="D137" s="20" t="s">
        <v>131</v>
      </c>
      <c r="E137" s="22">
        <v>43646</v>
      </c>
      <c r="F137" s="28">
        <v>29</v>
      </c>
      <c r="G137" s="25" t="s">
        <v>181</v>
      </c>
      <c r="H137" s="24" t="s">
        <v>178</v>
      </c>
      <c r="I137" s="26">
        <v>99</v>
      </c>
      <c r="J137" s="27" t="s">
        <v>190</v>
      </c>
    </row>
    <row r="138" spans="2:10" ht="15.5" x14ac:dyDescent="0.35">
      <c r="B138" s="17">
        <v>128</v>
      </c>
      <c r="C138" s="17">
        <v>121</v>
      </c>
      <c r="D138" s="20" t="s">
        <v>94</v>
      </c>
      <c r="E138" s="22">
        <v>43601</v>
      </c>
      <c r="F138" s="28">
        <v>15</v>
      </c>
      <c r="G138" s="25" t="s">
        <v>181</v>
      </c>
      <c r="H138" s="24" t="s">
        <v>189</v>
      </c>
      <c r="I138" s="26">
        <v>96</v>
      </c>
      <c r="J138" s="27" t="s">
        <v>190</v>
      </c>
    </row>
    <row r="139" spans="2:10" ht="15.5" x14ac:dyDescent="0.35">
      <c r="B139" s="17">
        <v>129</v>
      </c>
      <c r="C139" s="17">
        <v>123</v>
      </c>
      <c r="D139" s="20" t="s">
        <v>139</v>
      </c>
      <c r="E139" s="22">
        <v>43565</v>
      </c>
      <c r="F139" s="28">
        <v>9</v>
      </c>
      <c r="G139" s="25" t="s">
        <v>181</v>
      </c>
      <c r="H139" s="24" t="s">
        <v>180</v>
      </c>
      <c r="I139" s="26">
        <v>93</v>
      </c>
      <c r="J139" s="27" t="s">
        <v>190</v>
      </c>
    </row>
    <row r="140" spans="2:10" ht="15.5" x14ac:dyDescent="0.35">
      <c r="B140" s="17">
        <v>130</v>
      </c>
      <c r="C140" s="17">
        <v>128</v>
      </c>
      <c r="D140" s="20" t="s">
        <v>71</v>
      </c>
      <c r="E140" s="22">
        <v>43643</v>
      </c>
      <c r="F140" s="28">
        <v>26</v>
      </c>
      <c r="G140" s="25" t="s">
        <v>181</v>
      </c>
      <c r="H140" s="24" t="s">
        <v>192</v>
      </c>
      <c r="I140" s="26">
        <v>97</v>
      </c>
      <c r="J140" s="27" t="s">
        <v>190</v>
      </c>
    </row>
    <row r="143" spans="2:10" x14ac:dyDescent="0.35">
      <c r="H143" s="106" t="s">
        <v>145</v>
      </c>
      <c r="I143" s="107"/>
      <c r="J143" s="107"/>
    </row>
    <row r="144" spans="2:10" x14ac:dyDescent="0.35">
      <c r="H144" s="1"/>
      <c r="I144" s="1"/>
      <c r="J144" s="1"/>
    </row>
    <row r="145" spans="8:10" x14ac:dyDescent="0.35">
      <c r="H145" s="106" t="s">
        <v>146</v>
      </c>
      <c r="I145" s="107"/>
      <c r="J145" s="107"/>
    </row>
    <row r="146" spans="8:10" x14ac:dyDescent="0.35">
      <c r="H146" s="1"/>
      <c r="I146" s="1"/>
      <c r="J146" s="1"/>
    </row>
    <row r="147" spans="8:10" x14ac:dyDescent="0.35">
      <c r="H147" s="1" t="s">
        <v>147</v>
      </c>
      <c r="I147" s="1"/>
      <c r="J147" s="1"/>
    </row>
    <row r="148" spans="8:10" x14ac:dyDescent="0.35">
      <c r="H148" s="1" t="s">
        <v>148</v>
      </c>
      <c r="I148" s="1"/>
      <c r="J148" s="1"/>
    </row>
    <row r="149" spans="8:10" x14ac:dyDescent="0.35">
      <c r="H149" s="1" t="s">
        <v>149</v>
      </c>
      <c r="I149" s="1"/>
      <c r="J149" s="1"/>
    </row>
    <row r="150" spans="8:10" x14ac:dyDescent="0.35">
      <c r="H150" s="1" t="s">
        <v>150</v>
      </c>
      <c r="I150" s="1"/>
      <c r="J150" s="1"/>
    </row>
  </sheetData>
  <mergeCells count="18">
    <mergeCell ref="G9:G10"/>
    <mergeCell ref="H143:J143"/>
    <mergeCell ref="H145:J145"/>
    <mergeCell ref="B6:J6"/>
    <mergeCell ref="B9:B10"/>
    <mergeCell ref="C9:C10"/>
    <mergeCell ref="D9:D10"/>
    <mergeCell ref="E9:E10"/>
    <mergeCell ref="F9:F10"/>
    <mergeCell ref="H9:H10"/>
    <mergeCell ref="I9:I10"/>
    <mergeCell ref="J9:J10"/>
    <mergeCell ref="B8:E8"/>
    <mergeCell ref="B1:J1"/>
    <mergeCell ref="B2:J2"/>
    <mergeCell ref="B3:J3"/>
    <mergeCell ref="B4:J4"/>
    <mergeCell ref="B7:J7"/>
  </mergeCells>
  <conditionalFormatting sqref="J11:J140">
    <cfRule type="cellIs" dxfId="0" priority="1" operator="between">
      <formula>84</formula>
      <formula>100</formula>
    </cfRule>
  </conditionalFormatting>
  <pageMargins left="0.70866141732283472" right="0.70866141732283472" top="0.74803149606299213" bottom="0.74803149606299213" header="0.31496062992125984" footer="0.31496062992125984"/>
  <pageSetup scale="7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Informasi</vt:lpstr>
      <vt:lpstr>Hitung Kuota Perjalur</vt:lpstr>
      <vt:lpstr>Referensi</vt:lpstr>
      <vt:lpstr>Lembar Kerja Seleksi</vt:lpstr>
      <vt:lpstr>Hasil Seleksi</vt:lpstr>
      <vt:lpstr>'Lembar Kerja Seleksi'!Print_Area</vt:lpstr>
      <vt:lpstr>'Lembar Kerja Seleksi'!Print_Titles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DInas Pendidikan Tanjung Jabung Barat 2</dc:creator>
  <cp:lastModifiedBy>DInas Pendidikan Tanjung Jabung Barat 2</cp:lastModifiedBy>
  <cp:lastPrinted>2025-06-11T05:34:08Z</cp:lastPrinted>
  <dcterms:created xsi:type="dcterms:W3CDTF">2025-05-26T06:02:12Z</dcterms:created>
  <dcterms:modified xsi:type="dcterms:W3CDTF">2025-06-11T22:49:28Z</dcterms:modified>
</cp:coreProperties>
</file>